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68" windowHeight="8580" tabRatio="585" activeTab="4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</externalReferences>
  <definedNames>
    <definedName name="_xlnm.Print_Area" localSheetId="3">'CFS'!$A$1:$E$62</definedName>
    <definedName name="_xlnm.Print_Area" localSheetId="4">'EQS'!$A$1:$Q$55</definedName>
    <definedName name="_xlnm.Print_Area" localSheetId="1">'IS'!$A$1:$G$54</definedName>
    <definedName name="_xlnm.Print_Area" localSheetId="2">'SFP'!$A$1:$G$68</definedName>
    <definedName name="AS2DocOpenMode" hidden="1">"AS2DocumentEdit"</definedName>
    <definedName name="_xlnm.Print_Titles" localSheetId="1">'IS'!$1:$2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'CFS'!$71:$65536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'CFS'!$A$1:$E$46</definedName>
    <definedName name="Z_2BD2C2C3_AF9C_11D6_9CEF_00D009775214_.wvu.Rows" localSheetId="3" hidden="1">'CFS'!$69:$65536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'CFS'!$71:$65536,'CFS'!$51:$51</definedName>
    <definedName name="Z_542A122D_26C9_4351_A19E_D930EBF28427_.wvu.Cols" localSheetId="0" hidden="1">'Cover '!$J:$IV</definedName>
    <definedName name="Z_542A122D_26C9_4351_A19E_D930EBF28427_.wvu.FilterData" localSheetId="1" hidden="1">'IS'!$A$1:$G$70</definedName>
    <definedName name="Z_542A122D_26C9_4351_A19E_D930EBF28427_.wvu.PrintArea" localSheetId="3" hidden="1">'CFS'!$A$1:$E$62</definedName>
    <definedName name="Z_542A122D_26C9_4351_A19E_D930EBF28427_.wvu.PrintArea" localSheetId="4" hidden="1">'EQS'!$A$1:$Q$55</definedName>
    <definedName name="Z_542A122D_26C9_4351_A19E_D930EBF28427_.wvu.PrintArea" localSheetId="1" hidden="1">'IS'!$A$1:$G$54</definedName>
    <definedName name="Z_542A122D_26C9_4351_A19E_D930EBF28427_.wvu.PrintArea" localSheetId="2" hidden="1">'SFP'!$A$1:$G$68</definedName>
    <definedName name="Z_542A122D_26C9_4351_A19E_D930EBF28427_.wvu.PrintTitles" localSheetId="1" hidden="1">'IS'!$1:$2</definedName>
    <definedName name="Z_542A122D_26C9_4351_A19E_D930EBF28427_.wvu.Rows" localSheetId="0" hidden="1">'Cover '!$66:$65536</definedName>
    <definedName name="Z_6817C715_97AF_4AF2_B29E_0EA975590AC4_.wvu.Cols" localSheetId="0" hidden="1">'Cover '!$J:$IV</definedName>
    <definedName name="Z_6817C715_97AF_4AF2_B29E_0EA975590AC4_.wvu.FilterData" localSheetId="1" hidden="1">'IS'!$A$1:$G$70</definedName>
    <definedName name="Z_6817C715_97AF_4AF2_B29E_0EA975590AC4_.wvu.PrintArea" localSheetId="3" hidden="1">'CFS'!$A$1:$E$62</definedName>
    <definedName name="Z_6817C715_97AF_4AF2_B29E_0EA975590AC4_.wvu.PrintArea" localSheetId="4" hidden="1">'EQS'!$A$1:$Q$55</definedName>
    <definedName name="Z_6817C715_97AF_4AF2_B29E_0EA975590AC4_.wvu.PrintArea" localSheetId="1" hidden="1">'IS'!$A$1:$G$54</definedName>
    <definedName name="Z_6817C715_97AF_4AF2_B29E_0EA975590AC4_.wvu.PrintArea" localSheetId="2" hidden="1">'SFP'!$A$1:$G$68</definedName>
    <definedName name="Z_6817C715_97AF_4AF2_B29E_0EA975590AC4_.wvu.PrintTitles" localSheetId="1" hidden="1">'IS'!$1:$2</definedName>
    <definedName name="Z_6817C715_97AF_4AF2_B29E_0EA975590AC4_.wvu.Rows" localSheetId="0" hidden="1">'Cover '!$66:$65536</definedName>
    <definedName name="Z_92AC9888_5B7E_11D6_9CEE_00D009757B57_.wvu.Cols" localSheetId="3" hidden="1">'CFS'!$F:$G</definedName>
    <definedName name="Z_9656BBF7_C4A3_41EC_B0C6_A21B380E3C2F_.wvu.Cols" localSheetId="3" hidden="1">'CFS'!$F:$G</definedName>
    <definedName name="Z_9656BBF7_C4A3_41EC_B0C6_A21B380E3C2F_.wvu.Cols" localSheetId="4" hidden="1">'EQS'!#REF!</definedName>
    <definedName name="Z_9656BBF7_C4A3_41EC_B0C6_A21B380E3C2F_.wvu.PrintArea" localSheetId="4" hidden="1">'EQS'!$A$1:$O$46</definedName>
    <definedName name="Z_9656BBF7_C4A3_41EC_B0C6_A21B380E3C2F_.wvu.Rows" localSheetId="3" hidden="1">'CFS'!$71:$65536,'CFS'!$51:$51</definedName>
    <definedName name="Z_B4814C20_4CCB_4B35_83BE_734D71D6AD11_.wvu.Cols" localSheetId="0" hidden="1">'Cover '!$J:$IV</definedName>
    <definedName name="Z_B4814C20_4CCB_4B35_83BE_734D71D6AD11_.wvu.FilterData" localSheetId="1" hidden="1">'IS'!$A$1:$G$70</definedName>
    <definedName name="Z_B4814C20_4CCB_4B35_83BE_734D71D6AD11_.wvu.PrintArea" localSheetId="3" hidden="1">'CFS'!$A$1:$E$62</definedName>
    <definedName name="Z_B4814C20_4CCB_4B35_83BE_734D71D6AD11_.wvu.PrintArea" localSheetId="4" hidden="1">'EQS'!$A$1:$Q$55</definedName>
    <definedName name="Z_B4814C20_4CCB_4B35_83BE_734D71D6AD11_.wvu.PrintArea" localSheetId="1" hidden="1">'IS'!$A$1:$G$54</definedName>
    <definedName name="Z_B4814C20_4CCB_4B35_83BE_734D71D6AD11_.wvu.PrintArea" localSheetId="2" hidden="1">'SFP'!$A$1:$G$68</definedName>
    <definedName name="Z_B4814C20_4CCB_4B35_83BE_734D71D6AD11_.wvu.PrintTitles" localSheetId="1" hidden="1">'IS'!$1:$2</definedName>
    <definedName name="Z_B4814C20_4CCB_4B35_83BE_734D71D6AD11_.wvu.Rows" localSheetId="0" hidden="1">'Cover '!$66:$65536</definedName>
    <definedName name="Z_BB898E02_7767_4FE7_92CE_0D30E5AAF3AA_.wvu.Cols" localSheetId="0" hidden="1">'Cover '!$J:$IV</definedName>
    <definedName name="Z_BB898E02_7767_4FE7_92CE_0D30E5AAF3AA_.wvu.FilterData" localSheetId="1" hidden="1">'IS'!$A$1:$G$70</definedName>
    <definedName name="Z_BB898E02_7767_4FE7_92CE_0D30E5AAF3AA_.wvu.PrintArea" localSheetId="3" hidden="1">'CFS'!$A$1:$E$62</definedName>
    <definedName name="Z_BB898E02_7767_4FE7_92CE_0D30E5AAF3AA_.wvu.PrintArea" localSheetId="4" hidden="1">'EQS'!$A$1:$Q$55</definedName>
    <definedName name="Z_BB898E02_7767_4FE7_92CE_0D30E5AAF3AA_.wvu.PrintArea" localSheetId="1" hidden="1">'IS'!$A$1:$G$54</definedName>
    <definedName name="Z_BB898E02_7767_4FE7_92CE_0D30E5AAF3AA_.wvu.PrintArea" localSheetId="2" hidden="1">'SFP'!$A$1:$G$68</definedName>
    <definedName name="Z_BB898E02_7767_4FE7_92CE_0D30E5AAF3AA_.wvu.PrintTitles" localSheetId="1" hidden="1">'IS'!$1:$2</definedName>
    <definedName name="Z_BB898E02_7767_4FE7_92CE_0D30E5AAF3AA_.wvu.Rows" localSheetId="0" hidden="1">'Cover '!$66:$65536</definedName>
    <definedName name="Z_E6152AE8_B121_433B_AF57_E0B7ED5C69D1_.wvu.Cols" localSheetId="0" hidden="1">'Cover '!$J:$IV</definedName>
    <definedName name="Z_E6152AE8_B121_433B_AF57_E0B7ED5C69D1_.wvu.FilterData" localSheetId="1" hidden="1">'IS'!$A$1:$G$70</definedName>
    <definedName name="Z_E6152AE8_B121_433B_AF57_E0B7ED5C69D1_.wvu.PrintArea" localSheetId="3" hidden="1">'CFS'!$A$1:$E$62</definedName>
    <definedName name="Z_E6152AE8_B121_433B_AF57_E0B7ED5C69D1_.wvu.PrintArea" localSheetId="4" hidden="1">'EQS'!$A$1:$Q$55</definedName>
    <definedName name="Z_E6152AE8_B121_433B_AF57_E0B7ED5C69D1_.wvu.PrintArea" localSheetId="1" hidden="1">'IS'!$A$1:$G$54</definedName>
    <definedName name="Z_E6152AE8_B121_433B_AF57_E0B7ED5C69D1_.wvu.PrintArea" localSheetId="2" hidden="1">'SFP'!$A$1:$G$68</definedName>
    <definedName name="Z_E6152AE8_B121_433B_AF57_E0B7ED5C69D1_.wvu.PrintTitles" localSheetId="1" hidden="1">'IS'!$1:$2</definedName>
    <definedName name="Z_E6152AE8_B121_433B_AF57_E0B7ED5C69D1_.wvu.Rows" localSheetId="0" hidden="1">'Cover '!$66:$65536</definedName>
  </definedNames>
  <calcPr fullCalcOnLoad="1"/>
</workbook>
</file>

<file path=xl/sharedStrings.xml><?xml version="1.0" encoding="utf-8"?>
<sst xmlns="http://schemas.openxmlformats.org/spreadsheetml/2006/main" count="232" uniqueCount="184">
  <si>
    <t>BGN'000</t>
  </si>
  <si>
    <t xml:space="preserve"> </t>
  </si>
  <si>
    <t>8,9</t>
  </si>
  <si>
    <t>BGN</t>
  </si>
  <si>
    <t>Company Name:</t>
  </si>
  <si>
    <t>SOPHARMA AD</t>
  </si>
  <si>
    <t>Board of Directors:</t>
  </si>
  <si>
    <t>Ognian Donev, PhD</t>
  </si>
  <si>
    <t>Vessela Stoeva</t>
  </si>
  <si>
    <t>Andrey Breshkov</t>
  </si>
  <si>
    <t>Executive Director:</t>
  </si>
  <si>
    <t>Finance Director:</t>
  </si>
  <si>
    <t>Boris Borisov</t>
  </si>
  <si>
    <t>Chief Accountant:</t>
  </si>
  <si>
    <t>Yordanka Petkova</t>
  </si>
  <si>
    <t>Address of Management:</t>
  </si>
  <si>
    <t>Sofia</t>
  </si>
  <si>
    <t>16, Iliensko Shousse Str.</t>
  </si>
  <si>
    <t>Lawyers:</t>
  </si>
  <si>
    <t>Adriana Baleva</t>
  </si>
  <si>
    <t>Venelin Gachev</t>
  </si>
  <si>
    <t>Ventsislav Stoev</t>
  </si>
  <si>
    <t>Lyubimka Georgieva</t>
  </si>
  <si>
    <t>Stefan Yovkov</t>
  </si>
  <si>
    <t>Galina Angelova</t>
  </si>
  <si>
    <t>Servicing Banks:</t>
  </si>
  <si>
    <t>Raiffeisenbank (Bulgaria) EAD</t>
  </si>
  <si>
    <t>DSK Bank EAD</t>
  </si>
  <si>
    <t>Eurobank and EFG Bulgaria AD</t>
  </si>
  <si>
    <t>Unicredit AD</t>
  </si>
  <si>
    <t>Citibank N.A.</t>
  </si>
  <si>
    <t>Auditor:</t>
  </si>
  <si>
    <t>AFA OOD</t>
  </si>
  <si>
    <t>Attachments</t>
  </si>
  <si>
    <t>Sales revenues</t>
  </si>
  <si>
    <t>Change of available stock of finished goods and work in progress</t>
  </si>
  <si>
    <t>Materials</t>
  </si>
  <si>
    <t>External services</t>
  </si>
  <si>
    <t>Emoloyees</t>
  </si>
  <si>
    <t>Amortization</t>
  </si>
  <si>
    <t xml:space="preserve">Other operating expenses </t>
  </si>
  <si>
    <t>Operating profit</t>
  </si>
  <si>
    <t>Financial income</t>
  </si>
  <si>
    <t>Financial expenses</t>
  </si>
  <si>
    <t>Financial income/(expenses) net</t>
  </si>
  <si>
    <t>Profit before tax</t>
  </si>
  <si>
    <t>Profit tax</t>
  </si>
  <si>
    <t>Net profit</t>
  </si>
  <si>
    <t>Other components of the total income:</t>
  </si>
  <si>
    <t>Other comprehensive income for the period net of tax</t>
  </si>
  <si>
    <t>TOTAL COMPREHENSIVE INCOME FOR THE PERIOD</t>
  </si>
  <si>
    <t>Earnings per share</t>
  </si>
  <si>
    <t>Chief Accountant (preparer):</t>
  </si>
  <si>
    <t>Iordanka Petkova</t>
  </si>
  <si>
    <t>ASSETS</t>
  </si>
  <si>
    <t>Non-current assets</t>
  </si>
  <si>
    <t>Property, plant and equipment</t>
  </si>
  <si>
    <t>Intangible assets</t>
  </si>
  <si>
    <t>Investment properties</t>
  </si>
  <si>
    <t>Investments in subsidiaries</t>
  </si>
  <si>
    <t>Current assets</t>
  </si>
  <si>
    <t>Receivables from related persons</t>
  </si>
  <si>
    <t>Commercial receivables</t>
  </si>
  <si>
    <t>Other receivables and prepayments</t>
  </si>
  <si>
    <t>Cash and cash equivalents</t>
  </si>
  <si>
    <t>TOTAL ASSETS</t>
  </si>
  <si>
    <t>EQUITY AND LIABILITIES</t>
  </si>
  <si>
    <t>EQUITY</t>
  </si>
  <si>
    <t>Share capital</t>
  </si>
  <si>
    <t>Treasury shares</t>
  </si>
  <si>
    <t>Reserves</t>
  </si>
  <si>
    <t>Retained earnings</t>
  </si>
  <si>
    <t>LIABILITIES</t>
  </si>
  <si>
    <t>Non-current liabilities</t>
  </si>
  <si>
    <t>Long-term bank loans</t>
  </si>
  <si>
    <t>Deferred taxes</t>
  </si>
  <si>
    <t>Financial leasing liabilities</t>
  </si>
  <si>
    <t>Current liabilities</t>
  </si>
  <si>
    <t>Short-term bank loans</t>
  </si>
  <si>
    <t>Short-term part of long-term bank loans</t>
  </si>
  <si>
    <t>Commercial payables</t>
  </si>
  <si>
    <t>Payables to related parties</t>
  </si>
  <si>
    <t>Tax payables</t>
  </si>
  <si>
    <t>Payables to employees and social insurance</t>
  </si>
  <si>
    <t>Other current liabilities</t>
  </si>
  <si>
    <t>TOTAL LIABILITIES</t>
  </si>
  <si>
    <t>TOTAL EQUITY AND LIABILITIES</t>
  </si>
  <si>
    <t>Attachments</t>
  </si>
  <si>
    <t>Sales proceeds</t>
  </si>
  <si>
    <t>Payments for wages and social insurance</t>
  </si>
  <si>
    <t>Exchange rate differences, net</t>
  </si>
  <si>
    <t>Other proceeds/(payments), net</t>
  </si>
  <si>
    <t>Net cash flows from/(used in) operating activities</t>
  </si>
  <si>
    <t>Attachments</t>
  </si>
  <si>
    <t>Purchase of property, plant and equipment</t>
  </si>
  <si>
    <t>Purchase of intangible assets</t>
  </si>
  <si>
    <t>Loans granted to related parties</t>
  </si>
  <si>
    <t>Loans granted to thrid parties</t>
  </si>
  <si>
    <t>Proceeds from dividends from investments in subsidiaries and available-for-sale investments</t>
  </si>
  <si>
    <t xml:space="preserve">Proceeds from sale of available-for-sale investments </t>
  </si>
  <si>
    <t>Purchase of shares in subsidiaries</t>
  </si>
  <si>
    <t>Purchase of available-for-sale investments</t>
  </si>
  <si>
    <t>Available-for-sale investments</t>
  </si>
  <si>
    <t>Interest from granted loans and investment purpose deposits</t>
  </si>
  <si>
    <t>Cash flows from operating activities</t>
  </si>
  <si>
    <t>Cash flows from investing actiivties</t>
  </si>
  <si>
    <t>Net cash flows used in investing activities</t>
  </si>
  <si>
    <t>Proceeds from long-term bank loans</t>
  </si>
  <si>
    <t>Net financial cash flows</t>
  </si>
  <si>
    <t>Finance lease payments</t>
  </si>
  <si>
    <t>Dividends paid</t>
  </si>
  <si>
    <t>Taxes paid (profit tax excluded)</t>
  </si>
  <si>
    <t>Paid interest and bank fees on working capital loans</t>
  </si>
  <si>
    <t>Paid interest and bank fees on investment purpose loans</t>
  </si>
  <si>
    <t>Cash and cash equivalents at 1 January</t>
  </si>
  <si>
    <t xml:space="preserve">Distribution of profit for:               </t>
  </si>
  <si>
    <t xml:space="preserve"> * reserves</t>
  </si>
  <si>
    <t>Transfer to retained earnings</t>
  </si>
  <si>
    <t>Statutory reserves</t>
  </si>
  <si>
    <t>Revaluation reserve - property, pland and equipment</t>
  </si>
  <si>
    <t>Available-for-sale financial assets reserve</t>
  </si>
  <si>
    <t>Additional
reserves</t>
  </si>
  <si>
    <t>Total
equity</t>
  </si>
  <si>
    <t>Ognian Palaveev</t>
  </si>
  <si>
    <t xml:space="preserve"> * dividends</t>
  </si>
  <si>
    <t>Alexander Tchaushev</t>
  </si>
  <si>
    <t>Head of Legal Department:</t>
  </si>
  <si>
    <t>Rositsa Kostadinova</t>
  </si>
  <si>
    <t>Tsonka Taushanova</t>
  </si>
  <si>
    <t>Petar Kalpakchiev</t>
  </si>
  <si>
    <t>Repaied loans, granted to related parties</t>
  </si>
  <si>
    <t>Repaid loans, granted to third parties</t>
  </si>
  <si>
    <t>Proceeds from short-term bank loans (overdraft), net</t>
  </si>
  <si>
    <t>Settlement of short-term bank loans (overdraft), net</t>
  </si>
  <si>
    <t>Changes in equity in 2013</t>
  </si>
  <si>
    <t>Payments to suppliers</t>
  </si>
  <si>
    <t>Profit tax paid</t>
  </si>
  <si>
    <t>Proceeds from sales of treasury shares</t>
  </si>
  <si>
    <t>Share
capital</t>
  </si>
  <si>
    <t>Components that will not be reclassified in the profit or loss:</t>
  </si>
  <si>
    <t>(Loss)/Gain on revaluation of property, plant and equipment</t>
  </si>
  <si>
    <t>Components that may be reclassified in the profit or loss:</t>
  </si>
  <si>
    <t>Net change in fair value of available-for-sale financial assets</t>
  </si>
  <si>
    <t>31 December 2013
BGN'000</t>
  </si>
  <si>
    <t>Proceeds from sale of shares in subsidiaries</t>
  </si>
  <si>
    <t>Settlement of long-term bank loans</t>
  </si>
  <si>
    <t>Net increase/(decrease) in cash and cash equivalents</t>
  </si>
  <si>
    <t>Effects from changes in the accounting policy</t>
  </si>
  <si>
    <t xml:space="preserve"> * net profit for the year</t>
  </si>
  <si>
    <t xml:space="preserve"> * other component of comprehensive income, net of taxes</t>
  </si>
  <si>
    <t>Total comprehensive income for the year, incl.:</t>
  </si>
  <si>
    <t>Balance at 31 December 2013</t>
  </si>
  <si>
    <t>ING Bank NB</t>
  </si>
  <si>
    <t>Societe General Expressbank AD</t>
  </si>
  <si>
    <t>Citibank EAD</t>
  </si>
  <si>
    <t>Other operating revenue/(loss), net</t>
  </si>
  <si>
    <t>13,14</t>
  </si>
  <si>
    <t>INDIVIDUAL INTERIM STATEMENT OF COMPREHENSIVE INCOME</t>
  </si>
  <si>
    <t>Long-term receivables from related parties</t>
  </si>
  <si>
    <t>Other long-term receivables</t>
  </si>
  <si>
    <t>Inventories</t>
  </si>
  <si>
    <t>Logn-term payables to personnel</t>
  </si>
  <si>
    <t>Government financing</t>
  </si>
  <si>
    <t>INDIVIDUAL INTERIM STATEMENT OF CASH FLOWS</t>
  </si>
  <si>
    <t>Cash flows from finance activities</t>
  </si>
  <si>
    <t>INDIVIDUAL INTERIM STATEMENT OF CHANGES IN EQUITY</t>
  </si>
  <si>
    <t>Balance at 1 January 2013 (originally reported)</t>
  </si>
  <si>
    <t>Balance at 1 January 2013 (recalculated)</t>
  </si>
  <si>
    <t>Changes in equity in 2014</t>
  </si>
  <si>
    <t>Sale of treasury shares</t>
  </si>
  <si>
    <t>Donations from public institutions</t>
  </si>
  <si>
    <t>INDIVIDUAL INTERIM STATEMENT OF FINANCIAL POSITION</t>
  </si>
  <si>
    <t>for the period ended 30 September 2014</t>
  </si>
  <si>
    <t>1 January - 30 September 2014
BGN'000</t>
  </si>
  <si>
    <t>as at 30 September 2014</t>
  </si>
  <si>
    <t>30 September 2014
BGN'000</t>
  </si>
  <si>
    <t>Balance at 30 September 2014</t>
  </si>
  <si>
    <t>1 January - 30 September 2013
BGN'000</t>
  </si>
  <si>
    <t>The notes on pages 5 to 88 are an integral part of the present financial statement.</t>
  </si>
  <si>
    <t>Taxes refunded  (profit tax excluded)</t>
  </si>
  <si>
    <t>Profit tax refunded</t>
  </si>
  <si>
    <t>Processds from sale of property, plant and equipment</t>
  </si>
  <si>
    <t>Proceeds from liquidation shares in subsidiaries</t>
  </si>
  <si>
    <t>Cash and cash equivalents at 30 September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</si>
</sst>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GN&quot;#,##0_);\(&quot;BGN&quot;#,##0\)"/>
    <numFmt numFmtId="181" formatCode="&quot;BGN&quot;#,##0_);[Red]\(&quot;BGN&quot;#,##0\)"/>
    <numFmt numFmtId="182" formatCode="&quot;BGN&quot;#,##0.00_);\(&quot;BGN&quot;#,##0.00\)"/>
    <numFmt numFmtId="183" formatCode="&quot;BGN&quot;#,##0.00_);[Red]\(&quot;BGN&quot;#,##0.00\)"/>
    <numFmt numFmtId="184" formatCode="_(&quot;BGN&quot;* #,##0_);_(&quot;BGN&quot;* \(#,##0\);_(&quot;BGN&quot;* &quot;-&quot;_);_(@_)"/>
    <numFmt numFmtId="185" formatCode="_(&quot;BGN&quot;* #,##0.00_);_(&quot;BGN&quot;* \(#,##0.00\);_(&quot;BGN&quot;* &quot;-&quot;??_);_(@_)"/>
    <numFmt numFmtId="186" formatCode="_(* #,##0_);_(* \(#,##0\);_(* &quot;-&quot;??_);_(@_)"/>
    <numFmt numFmtId="187" formatCode="_(* #,##0.00_);_(* \(#,##0.00\);_(* &quot;-&quot;_);_(@_)"/>
    <numFmt numFmtId="188" formatCode="#,##0;\(#,##0\)"/>
  </numFmts>
  <fonts count="7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7"/>
      <name val="Times New Roman"/>
      <family val="1"/>
    </font>
    <font>
      <sz val="12"/>
      <name val="Hebar"/>
      <family val="0"/>
    </font>
    <font>
      <b/>
      <i/>
      <sz val="9"/>
      <name val="Times New Roman"/>
      <family val="1"/>
    </font>
    <font>
      <sz val="11"/>
      <color indexed="20"/>
      <name val="Times New Roman"/>
      <family val="2"/>
    </font>
    <font>
      <b/>
      <sz val="11"/>
      <name val="Times New Roman Cyr"/>
      <family val="1"/>
    </font>
    <font>
      <i/>
      <sz val="11"/>
      <name val="Times New Roman Cyr"/>
      <family val="1"/>
    </font>
    <font>
      <sz val="11"/>
      <name val="Arial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171" fontId="0" fillId="0" borderId="0" applyFont="0" applyFill="0" applyBorder="0" applyAlignment="0" applyProtection="0"/>
    <xf numFmtId="0" fontId="6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37" fillId="31" borderId="0" applyNumberFormat="0" applyBorder="0" applyAlignment="0" applyProtection="0"/>
    <xf numFmtId="0" fontId="7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9" fillId="0" borderId="10" xfId="49" applyFont="1" applyFill="1" applyBorder="1" applyAlignment="1">
      <alignment horizontal="left" vertical="center"/>
      <protection/>
    </xf>
    <xf numFmtId="0" fontId="10" fillId="0" borderId="0" xfId="51" applyNumberFormat="1" applyFont="1" applyFill="1" applyBorder="1" applyAlignment="1" applyProtection="1">
      <alignment vertical="top"/>
      <protection/>
    </xf>
    <xf numFmtId="0" fontId="10" fillId="0" borderId="0" xfId="51" applyNumberFormat="1" applyFont="1" applyFill="1" applyBorder="1" applyAlignment="1" applyProtection="1" quotePrefix="1">
      <alignment horizontal="right" vertical="top"/>
      <protection/>
    </xf>
    <xf numFmtId="0" fontId="8" fillId="0" borderId="0" xfId="51" applyNumberFormat="1" applyFont="1" applyFill="1" applyBorder="1" applyAlignment="1" applyProtection="1">
      <alignment vertical="top"/>
      <protection/>
    </xf>
    <xf numFmtId="0" fontId="8" fillId="0" borderId="0" xfId="51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49" applyFont="1" applyFill="1" applyBorder="1" applyAlignment="1">
      <alignment horizontal="left" vertical="center"/>
      <protection/>
    </xf>
    <xf numFmtId="0" fontId="17" fillId="0" borderId="10" xfId="49" applyFont="1" applyBorder="1" applyAlignment="1">
      <alignment vertical="center"/>
      <protection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49" applyFont="1" applyAlignment="1">
      <alignment vertical="center"/>
      <protection/>
    </xf>
    <xf numFmtId="0" fontId="12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15" fillId="0" borderId="0" xfId="49" applyFont="1" applyFill="1" applyBorder="1" applyAlignment="1">
      <alignment vertical="center"/>
      <protection/>
    </xf>
    <xf numFmtId="0" fontId="10" fillId="0" borderId="0" xfId="49" applyFont="1" applyFill="1" applyBorder="1" applyAlignment="1" quotePrefix="1">
      <alignment horizontal="left"/>
      <protection/>
    </xf>
    <xf numFmtId="0" fontId="8" fillId="0" borderId="0" xfId="51" applyFont="1" applyFill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49" applyFont="1" applyFill="1" applyAlignment="1">
      <alignment vertical="center" wrapText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/>
    </xf>
    <xf numFmtId="0" fontId="10" fillId="0" borderId="0" xfId="49" applyFont="1" applyFill="1" applyBorder="1" applyAlignment="1">
      <alignment horizontal="left"/>
      <protection/>
    </xf>
    <xf numFmtId="0" fontId="7" fillId="0" borderId="0" xfId="49" applyFont="1" applyFill="1" applyBorder="1" applyAlignment="1">
      <alignment horizontal="right" vertical="center"/>
      <protection/>
    </xf>
    <xf numFmtId="0" fontId="15" fillId="0" borderId="0" xfId="49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/>
    </xf>
    <xf numFmtId="177" fontId="29" fillId="0" borderId="0" xfId="46" applyNumberFormat="1" applyFont="1" applyFill="1" applyBorder="1" applyAlignment="1">
      <alignment/>
    </xf>
    <xf numFmtId="186" fontId="30" fillId="0" borderId="0" xfId="46" applyNumberFormat="1" applyFont="1" applyFill="1" applyBorder="1" applyAlignment="1">
      <alignment/>
    </xf>
    <xf numFmtId="177" fontId="29" fillId="0" borderId="11" xfId="46" applyNumberFormat="1" applyFont="1" applyFill="1" applyBorder="1" applyAlignment="1">
      <alignment/>
    </xf>
    <xf numFmtId="177" fontId="30" fillId="0" borderId="0" xfId="46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34" fillId="0" borderId="0" xfId="0" applyFont="1" applyFill="1" applyBorder="1" applyAlignment="1">
      <alignment horizontal="center" wrapText="1"/>
    </xf>
    <xf numFmtId="0" fontId="13" fillId="0" borderId="0" xfId="52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49" applyFont="1" applyFill="1" applyAlignment="1">
      <alignment horizontal="left" vertical="center" wrapText="1"/>
      <protection/>
    </xf>
    <xf numFmtId="0" fontId="8" fillId="0" borderId="0" xfId="0" applyFont="1" applyAlignment="1">
      <alignment vertical="top"/>
    </xf>
    <xf numFmtId="17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/>
    </xf>
    <xf numFmtId="0" fontId="5" fillId="0" borderId="0" xfId="51" applyNumberFormat="1" applyFont="1" applyFill="1" applyBorder="1" applyAlignment="1" applyProtection="1">
      <alignment vertical="top"/>
      <protection/>
    </xf>
    <xf numFmtId="0" fontId="5" fillId="0" borderId="0" xfId="51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0" xfId="51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8" fillId="0" borderId="0" xfId="51" applyNumberFormat="1" applyFont="1" applyFill="1" applyBorder="1" applyAlignment="1" applyProtection="1">
      <alignment vertical="top"/>
      <protection locked="0"/>
    </xf>
    <xf numFmtId="0" fontId="9" fillId="0" borderId="0" xfId="51" applyNumberFormat="1" applyFont="1" applyFill="1" applyBorder="1" applyAlignment="1" applyProtection="1">
      <alignment vertical="center" wrapText="1"/>
      <protection/>
    </xf>
    <xf numFmtId="186" fontId="9" fillId="0" borderId="0" xfId="51" applyNumberFormat="1" applyFont="1" applyFill="1" applyBorder="1" applyAlignment="1" applyProtection="1">
      <alignment vertical="center"/>
      <protection/>
    </xf>
    <xf numFmtId="186" fontId="8" fillId="0" borderId="0" xfId="51" applyNumberFormat="1" applyFont="1" applyFill="1" applyBorder="1" applyAlignment="1" applyProtection="1">
      <alignment vertical="center"/>
      <protection/>
    </xf>
    <xf numFmtId="0" fontId="9" fillId="0" borderId="0" xfId="51" applyNumberFormat="1" applyFont="1" applyFill="1" applyBorder="1" applyAlignment="1" applyProtection="1">
      <alignment vertical="center"/>
      <protection/>
    </xf>
    <xf numFmtId="186" fontId="8" fillId="0" borderId="0" xfId="46" applyNumberFormat="1" applyFont="1" applyFill="1" applyBorder="1" applyAlignment="1" applyProtection="1">
      <alignment horizontal="right" vertical="center"/>
      <protection/>
    </xf>
    <xf numFmtId="186" fontId="8" fillId="0" borderId="0" xfId="46" applyNumberFormat="1" applyFont="1" applyFill="1" applyBorder="1" applyAlignment="1" applyProtection="1">
      <alignment vertical="center"/>
      <protection/>
    </xf>
    <xf numFmtId="0" fontId="30" fillId="0" borderId="0" xfId="52" applyNumberFormat="1" applyFont="1" applyFill="1" applyBorder="1" applyAlignment="1" applyProtection="1">
      <alignment vertical="center" wrapText="1"/>
      <protection/>
    </xf>
    <xf numFmtId="0" fontId="8" fillId="0" borderId="0" xfId="51" applyNumberFormat="1" applyFont="1" applyFill="1" applyBorder="1" applyAlignment="1" applyProtection="1">
      <alignment vertical="center" wrapText="1"/>
      <protection/>
    </xf>
    <xf numFmtId="0" fontId="7" fillId="0" borderId="0" xfId="51" applyNumberFormat="1" applyFont="1" applyFill="1" applyBorder="1" applyAlignment="1" applyProtection="1">
      <alignment vertical="center"/>
      <protection/>
    </xf>
    <xf numFmtId="186" fontId="9" fillId="0" borderId="12" xfId="51" applyNumberFormat="1" applyFont="1" applyFill="1" applyBorder="1" applyAlignment="1" applyProtection="1">
      <alignment vertical="center"/>
      <protection/>
    </xf>
    <xf numFmtId="186" fontId="8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 horizontal="center"/>
    </xf>
    <xf numFmtId="177" fontId="9" fillId="0" borderId="12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188" fontId="38" fillId="0" borderId="11" xfId="55" applyNumberFormat="1" applyFont="1" applyFill="1" applyBorder="1" applyAlignment="1">
      <alignment horizontal="right" vertical="center"/>
      <protection/>
    </xf>
    <xf numFmtId="3" fontId="28" fillId="0" borderId="0" xfId="0" applyNumberFormat="1" applyFont="1" applyFill="1" applyBorder="1" applyAlignment="1">
      <alignment horizontal="right"/>
    </xf>
    <xf numFmtId="188" fontId="38" fillId="0" borderId="0" xfId="55" applyNumberFormat="1" applyFont="1" applyFill="1" applyBorder="1" applyAlignment="1">
      <alignment horizontal="right" vertical="center"/>
      <protection/>
    </xf>
    <xf numFmtId="188" fontId="38" fillId="0" borderId="12" xfId="55" applyNumberFormat="1" applyFont="1" applyFill="1" applyBorder="1" applyAlignment="1">
      <alignment horizontal="right" vertical="center"/>
      <protection/>
    </xf>
    <xf numFmtId="188" fontId="38" fillId="0" borderId="11" xfId="55" applyNumberFormat="1" applyFont="1" applyFill="1" applyBorder="1" applyAlignment="1">
      <alignment vertical="center"/>
      <protection/>
    </xf>
    <xf numFmtId="188" fontId="38" fillId="0" borderId="0" xfId="55" applyNumberFormat="1" applyFont="1" applyFill="1" applyBorder="1" applyAlignment="1">
      <alignment vertical="center"/>
      <protection/>
    </xf>
    <xf numFmtId="188" fontId="38" fillId="0" borderId="10" xfId="55" applyNumberFormat="1" applyFont="1" applyFill="1" applyBorder="1" applyAlignment="1">
      <alignment vertical="center"/>
      <protection/>
    </xf>
    <xf numFmtId="188" fontId="38" fillId="0" borderId="12" xfId="55" applyNumberFormat="1" applyFont="1" applyFill="1" applyBorder="1" applyAlignment="1">
      <alignment vertical="center"/>
      <protection/>
    </xf>
    <xf numFmtId="177" fontId="8" fillId="0" borderId="0" xfId="46" applyNumberFormat="1" applyFont="1" applyFill="1" applyBorder="1" applyAlignment="1">
      <alignment/>
    </xf>
    <xf numFmtId="186" fontId="28" fillId="0" borderId="0" xfId="46" applyNumberFormat="1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187" fontId="9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3" fontId="40" fillId="0" borderId="0" xfId="0" applyNumberFormat="1" applyFont="1" applyFill="1" applyAlignment="1">
      <alignment/>
    </xf>
    <xf numFmtId="188" fontId="8" fillId="0" borderId="0" xfId="0" applyNumberFormat="1" applyFont="1" applyFill="1" applyBorder="1" applyAlignment="1">
      <alignment horizontal="center" wrapText="1"/>
    </xf>
    <xf numFmtId="0" fontId="40" fillId="0" borderId="0" xfId="0" applyFont="1" applyFill="1" applyAlignment="1">
      <alignment vertical="top"/>
    </xf>
    <xf numFmtId="186" fontId="40" fillId="0" borderId="0" xfId="0" applyNumberFormat="1" applyFont="1" applyFill="1" applyAlignment="1">
      <alignment/>
    </xf>
    <xf numFmtId="0" fontId="8" fillId="0" borderId="0" xfId="5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0" fillId="0" borderId="0" xfId="56" applyFont="1" applyFill="1" applyBorder="1" applyAlignment="1" applyProtection="1" quotePrefix="1">
      <alignment horizontal="left" vertical="top"/>
      <protection locked="0"/>
    </xf>
    <xf numFmtId="15" fontId="27" fillId="0" borderId="0" xfId="49" applyNumberFormat="1" applyFont="1" applyFill="1" applyBorder="1" applyAlignment="1" applyProtection="1">
      <alignment horizontal="center" vertical="top" wrapText="1"/>
      <protection locked="0"/>
    </xf>
    <xf numFmtId="1" fontId="24" fillId="0" borderId="0" xfId="57" applyNumberFormat="1" applyFont="1" applyFill="1" applyBorder="1" applyAlignment="1" applyProtection="1">
      <alignment horizontal="right" vertical="top" wrapText="1"/>
      <protection locked="0"/>
    </xf>
    <xf numFmtId="0" fontId="8" fillId="0" borderId="0" xfId="50" applyFont="1" applyFill="1" applyAlignment="1" applyProtection="1">
      <alignment vertical="top"/>
      <protection locked="0"/>
    </xf>
    <xf numFmtId="15" fontId="11" fillId="0" borderId="0" xfId="49" applyNumberFormat="1" applyFont="1" applyFill="1" applyBorder="1" applyAlignment="1" applyProtection="1">
      <alignment horizontal="center" vertical="top" wrapText="1"/>
      <protection locked="0"/>
    </xf>
    <xf numFmtId="177" fontId="24" fillId="0" borderId="0" xfId="57" applyNumberFormat="1" applyFont="1" applyFill="1" applyBorder="1" applyAlignment="1" applyProtection="1">
      <alignment horizontal="right" vertical="top" wrapText="1"/>
      <protection locked="0"/>
    </xf>
    <xf numFmtId="0" fontId="21" fillId="0" borderId="0" xfId="50" applyFont="1" applyFill="1" applyBorder="1" applyAlignment="1" applyProtection="1">
      <alignment vertical="top" wrapText="1"/>
      <protection locked="0"/>
    </xf>
    <xf numFmtId="0" fontId="22" fillId="0" borderId="0" xfId="50" applyFont="1" applyFill="1" applyBorder="1" applyAlignment="1" applyProtection="1">
      <alignment horizontal="center"/>
      <protection locked="0"/>
    </xf>
    <xf numFmtId="177" fontId="8" fillId="0" borderId="0" xfId="50" applyNumberFormat="1" applyFont="1" applyFill="1" applyBorder="1" applyAlignment="1" applyProtection="1">
      <alignment horizontal="right"/>
      <protection locked="0"/>
    </xf>
    <xf numFmtId="0" fontId="8" fillId="0" borderId="0" xfId="50" applyFont="1" applyFill="1" applyProtection="1">
      <alignment/>
      <protection locked="0"/>
    </xf>
    <xf numFmtId="0" fontId="23" fillId="0" borderId="0" xfId="50" applyFont="1" applyFill="1" applyBorder="1" applyAlignment="1" applyProtection="1">
      <alignment vertical="top" wrapText="1"/>
      <protection locked="0"/>
    </xf>
    <xf numFmtId="177" fontId="8" fillId="0" borderId="0" xfId="50" applyNumberFormat="1" applyFont="1" applyFill="1" applyProtection="1">
      <alignment/>
      <protection locked="0"/>
    </xf>
    <xf numFmtId="0" fontId="9" fillId="0" borderId="0" xfId="50" applyFont="1" applyFill="1" applyProtection="1">
      <alignment/>
      <protection locked="0"/>
    </xf>
    <xf numFmtId="177" fontId="9" fillId="0" borderId="0" xfId="50" applyNumberFormat="1" applyFont="1" applyFill="1" applyProtection="1">
      <alignment/>
      <protection locked="0"/>
    </xf>
    <xf numFmtId="0" fontId="21" fillId="0" borderId="0" xfId="50" applyFont="1" applyFill="1" applyBorder="1" applyAlignment="1" applyProtection="1">
      <alignment vertical="top"/>
      <protection locked="0"/>
    </xf>
    <xf numFmtId="0" fontId="23" fillId="0" borderId="0" xfId="50" applyFont="1" applyFill="1" applyBorder="1" applyAlignment="1" applyProtection="1">
      <alignment vertical="top"/>
      <protection locked="0"/>
    </xf>
    <xf numFmtId="0" fontId="5" fillId="0" borderId="0" xfId="50" applyFont="1" applyFill="1" applyBorder="1" applyAlignment="1" applyProtection="1">
      <alignment vertical="top" wrapText="1"/>
      <protection locked="0"/>
    </xf>
    <xf numFmtId="49" fontId="21" fillId="0" borderId="0" xfId="50" applyNumberFormat="1" applyFont="1" applyFill="1" applyBorder="1" applyAlignment="1" applyProtection="1">
      <alignment vertical="top"/>
      <protection locked="0"/>
    </xf>
    <xf numFmtId="0" fontId="5" fillId="0" borderId="0" xfId="50" applyFont="1" applyFill="1" applyBorder="1" applyProtection="1">
      <alignment/>
      <protection locked="0"/>
    </xf>
    <xf numFmtId="0" fontId="12" fillId="0" borderId="0" xfId="50" applyFont="1" applyFill="1" applyBorder="1" applyProtection="1">
      <alignment/>
      <protection locked="0"/>
    </xf>
    <xf numFmtId="0" fontId="12" fillId="0" borderId="0" xfId="50" applyFont="1" applyFill="1" applyBorder="1" applyAlignment="1" applyProtection="1">
      <alignment horizontal="left" wrapText="1"/>
      <protection locked="0"/>
    </xf>
    <xf numFmtId="177" fontId="9" fillId="0" borderId="0" xfId="54" applyNumberFormat="1" applyFont="1" applyFill="1" applyBorder="1" applyAlignment="1" applyProtection="1">
      <alignment horizontal="right"/>
      <protection locked="0"/>
    </xf>
    <xf numFmtId="0" fontId="15" fillId="0" borderId="0" xfId="58" applyFont="1" applyFill="1" applyBorder="1" applyAlignment="1" applyProtection="1">
      <alignment horizontal="left" vertical="center"/>
      <protection locked="0"/>
    </xf>
    <xf numFmtId="3" fontId="22" fillId="0" borderId="0" xfId="5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50" applyFont="1" applyFill="1" applyAlignment="1" applyProtection="1">
      <alignment horizontal="center"/>
      <protection locked="0"/>
    </xf>
    <xf numFmtId="177" fontId="8" fillId="0" borderId="0" xfId="50" applyNumberFormat="1" applyFont="1" applyFill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0" fillId="0" borderId="0" xfId="49" applyFont="1" applyFill="1" applyBorder="1" applyAlignment="1" applyProtection="1">
      <alignment horizontal="left"/>
      <protection locked="0"/>
    </xf>
    <xf numFmtId="0" fontId="10" fillId="0" borderId="0" xfId="49" applyFont="1" applyBorder="1" applyAlignment="1" applyProtection="1">
      <alignment horizontal="right"/>
      <protection locked="0"/>
    </xf>
    <xf numFmtId="0" fontId="8" fillId="0" borderId="0" xfId="53" applyFont="1" applyFill="1" applyBorder="1" applyProtection="1">
      <alignment/>
      <protection locked="0"/>
    </xf>
    <xf numFmtId="0" fontId="15" fillId="0" borderId="0" xfId="59" applyFont="1" applyFill="1" applyProtection="1">
      <alignment/>
      <protection locked="0"/>
    </xf>
    <xf numFmtId="0" fontId="22" fillId="0" borderId="0" xfId="53" applyFont="1" applyFill="1" applyProtection="1">
      <alignment/>
      <protection locked="0"/>
    </xf>
    <xf numFmtId="0" fontId="5" fillId="0" borderId="0" xfId="53" applyFont="1" applyFill="1" applyProtection="1">
      <alignment/>
      <protection locked="0"/>
    </xf>
    <xf numFmtId="0" fontId="36" fillId="0" borderId="0" xfId="49" applyFont="1" applyFill="1" applyBorder="1" applyAlignment="1" applyProtection="1">
      <alignment horizontal="left"/>
      <protection locked="0"/>
    </xf>
    <xf numFmtId="0" fontId="8" fillId="0" borderId="0" xfId="50" applyFont="1" applyFill="1" applyAlignment="1" applyProtection="1">
      <alignment horizontal="center"/>
      <protection locked="0"/>
    </xf>
    <xf numFmtId="0" fontId="15" fillId="0" borderId="0" xfId="49" applyFont="1" applyFill="1" applyBorder="1" applyAlignment="1" applyProtection="1" quotePrefix="1">
      <alignment horizontal="right"/>
      <protection locked="0"/>
    </xf>
    <xf numFmtId="0" fontId="10" fillId="0" borderId="0" xfId="54" applyFont="1" applyFill="1" applyBorder="1" applyProtection="1">
      <alignment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0" fontId="6" fillId="0" borderId="0" xfId="50" applyFont="1" applyFill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51" applyNumberFormat="1" applyFont="1" applyFill="1" applyBorder="1" applyAlignment="1" applyProtection="1">
      <alignment horizontal="right" vertical="top" wrapText="1"/>
      <protection/>
    </xf>
    <xf numFmtId="0" fontId="9" fillId="0" borderId="0" xfId="51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51" applyNumberFormat="1" applyFont="1" applyFill="1" applyBorder="1" applyAlignment="1" applyProtection="1">
      <alignment horizontal="center" vertical="center"/>
      <protection/>
    </xf>
    <xf numFmtId="0" fontId="7" fillId="0" borderId="0" xfId="49" applyFont="1" applyFill="1" applyBorder="1" applyAlignment="1">
      <alignment horizontal="right" vertical="center"/>
      <protection/>
    </xf>
    <xf numFmtId="0" fontId="10" fillId="0" borderId="0" xfId="49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49" applyFont="1" applyFill="1" applyBorder="1" applyAlignment="1">
      <alignment horizontal="left" wrapText="1"/>
      <protection/>
    </xf>
    <xf numFmtId="0" fontId="10" fillId="0" borderId="0" xfId="49" applyFont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 horizontal="center"/>
    </xf>
    <xf numFmtId="177" fontId="8" fillId="0" borderId="10" xfId="46" applyNumberFormat="1" applyFont="1" applyFill="1" applyBorder="1" applyAlignment="1">
      <alignment/>
    </xf>
    <xf numFmtId="177" fontId="9" fillId="0" borderId="0" xfId="46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2" fontId="10" fillId="0" borderId="0" xfId="0" applyNumberFormat="1" applyFont="1" applyFill="1" applyBorder="1" applyAlignment="1">
      <alignment horizontal="left" vertical="center" wrapText="1"/>
    </xf>
    <xf numFmtId="0" fontId="10" fillId="0" borderId="0" xfId="49" applyFont="1" applyFill="1" applyBorder="1" applyAlignment="1">
      <alignment horizontal="right" wrapText="1"/>
      <protection/>
    </xf>
    <xf numFmtId="3" fontId="28" fillId="0" borderId="0" xfId="0" applyNumberFormat="1" applyFont="1" applyFill="1" applyBorder="1" applyAlignment="1">
      <alignment horizontal="right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0" xfId="49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51" applyNumberFormat="1" applyFont="1" applyFill="1" applyBorder="1" applyAlignment="1" applyProtection="1" quotePrefix="1">
      <alignment horizontal="right" vertical="top" wrapText="1"/>
      <protection/>
    </xf>
    <xf numFmtId="0" fontId="10" fillId="0" borderId="0" xfId="51" applyNumberFormat="1" applyFont="1" applyFill="1" applyBorder="1" applyAlignment="1" applyProtection="1">
      <alignment vertical="top" wrapText="1"/>
      <protection/>
    </xf>
    <xf numFmtId="0" fontId="8" fillId="0" borderId="0" xfId="51" applyFont="1" applyFill="1" applyAlignment="1">
      <alignment horizontal="left" wrapText="1"/>
      <protection/>
    </xf>
    <xf numFmtId="0" fontId="8" fillId="0" borderId="0" xfId="51" applyNumberFormat="1" applyFont="1" applyFill="1" applyBorder="1" applyAlignment="1" applyProtection="1">
      <alignment vertical="top" wrapText="1"/>
      <protection/>
    </xf>
    <xf numFmtId="186" fontId="8" fillId="0" borderId="0" xfId="46" applyNumberFormat="1" applyFont="1" applyFill="1" applyBorder="1" applyAlignment="1" applyProtection="1">
      <alignment horizontal="right"/>
      <protection/>
    </xf>
    <xf numFmtId="186" fontId="7" fillId="0" borderId="0" xfId="46" applyNumberFormat="1" applyFont="1" applyFill="1" applyBorder="1" applyAlignment="1" applyProtection="1">
      <alignment horizontal="right" vertical="center"/>
      <protection/>
    </xf>
    <xf numFmtId="186" fontId="9" fillId="0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2" fillId="0" borderId="0" xfId="50" applyFont="1" applyFill="1" applyBorder="1" applyAlignment="1">
      <alignment horizontal="center"/>
      <protection/>
    </xf>
    <xf numFmtId="0" fontId="22" fillId="0" borderId="0" xfId="50" applyFont="1" applyFill="1" applyBorder="1" applyAlignment="1">
      <alignment horizontal="center"/>
      <protection/>
    </xf>
    <xf numFmtId="186" fontId="8" fillId="0" borderId="0" xfId="46" applyNumberFormat="1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3" fillId="0" borderId="0" xfId="0" applyFont="1" applyFill="1" applyBorder="1" applyAlignment="1">
      <alignment horizontal="center" wrapText="1"/>
    </xf>
    <xf numFmtId="177" fontId="8" fillId="0" borderId="0" xfId="54" applyNumberFormat="1" applyFont="1" applyFill="1" applyBorder="1" applyAlignment="1">
      <alignment horizontal="right"/>
      <protection/>
    </xf>
    <xf numFmtId="177" fontId="9" fillId="0" borderId="11" xfId="54" applyNumberFormat="1" applyFont="1" applyFill="1" applyBorder="1" applyAlignment="1">
      <alignment horizontal="right"/>
      <protection/>
    </xf>
    <xf numFmtId="177" fontId="5" fillId="0" borderId="0" xfId="50" applyNumberFormat="1" applyFont="1" applyFill="1" applyBorder="1" applyAlignment="1">
      <alignment horizontal="right"/>
      <protection/>
    </xf>
    <xf numFmtId="177" fontId="12" fillId="0" borderId="0" xfId="50" applyNumberFormat="1" applyFont="1" applyFill="1" applyBorder="1" applyAlignment="1">
      <alignment horizontal="right"/>
      <protection/>
    </xf>
    <xf numFmtId="177" fontId="9" fillId="0" borderId="10" xfId="54" applyNumberFormat="1" applyFont="1" applyFill="1" applyBorder="1" applyAlignment="1">
      <alignment horizontal="right"/>
      <protection/>
    </xf>
    <xf numFmtId="177" fontId="9" fillId="0" borderId="13" xfId="54" applyNumberFormat="1" applyFont="1" applyFill="1" applyBorder="1" applyAlignment="1">
      <alignment horizontal="right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86" fontId="9" fillId="0" borderId="11" xfId="46" applyNumberFormat="1" applyFont="1" applyFill="1" applyBorder="1" applyAlignment="1" applyProtection="1">
      <alignment horizontal="right" vertical="center"/>
      <protection/>
    </xf>
    <xf numFmtId="186" fontId="9" fillId="0" borderId="0" xfId="46" applyNumberFormat="1" applyFont="1" applyFill="1" applyBorder="1" applyAlignment="1" applyProtection="1">
      <alignment horizontal="right" vertical="center"/>
      <protection/>
    </xf>
    <xf numFmtId="186" fontId="9" fillId="0" borderId="11" xfId="46" applyNumberFormat="1" applyFont="1" applyFill="1" applyBorder="1" applyAlignment="1" applyProtection="1">
      <alignment vertical="center"/>
      <protection/>
    </xf>
    <xf numFmtId="186" fontId="9" fillId="0" borderId="13" xfId="51" applyNumberFormat="1" applyFont="1" applyFill="1" applyBorder="1" applyAlignment="1" applyProtection="1">
      <alignment vertical="center"/>
      <protection/>
    </xf>
    <xf numFmtId="186" fontId="8" fillId="0" borderId="10" xfId="46" applyNumberFormat="1" applyFont="1" applyFill="1" applyBorder="1" applyAlignment="1" applyProtection="1">
      <alignment horizontal="right" vertical="center"/>
      <protection/>
    </xf>
    <xf numFmtId="186" fontId="9" fillId="0" borderId="10" xfId="46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86" fontId="8" fillId="0" borderId="1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 horizontal="right" vertical="top" wrapText="1"/>
    </xf>
    <xf numFmtId="186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86" fontId="8" fillId="0" borderId="0" xfId="0" applyNumberFormat="1" applyFont="1" applyFill="1" applyBorder="1" applyAlignment="1">
      <alignment horizontal="right"/>
    </xf>
    <xf numFmtId="186" fontId="9" fillId="0" borderId="11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86" fontId="8" fillId="0" borderId="10" xfId="0" applyNumberFormat="1" applyFont="1" applyFill="1" applyBorder="1" applyAlignment="1">
      <alignment horizontal="right"/>
    </xf>
    <xf numFmtId="186" fontId="9" fillId="0" borderId="11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center"/>
    </xf>
    <xf numFmtId="186" fontId="9" fillId="0" borderId="10" xfId="0" applyNumberFormat="1" applyFont="1" applyFill="1" applyBorder="1" applyAlignment="1">
      <alignment horizontal="right"/>
    </xf>
    <xf numFmtId="186" fontId="12" fillId="0" borderId="0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center"/>
    </xf>
    <xf numFmtId="186" fontId="9" fillId="0" borderId="12" xfId="0" applyNumberFormat="1" applyFont="1" applyFill="1" applyBorder="1" applyAlignment="1">
      <alignment horizontal="right"/>
    </xf>
    <xf numFmtId="4" fontId="29" fillId="0" borderId="0" xfId="46" applyNumberFormat="1" applyFont="1" applyFill="1" applyBorder="1" applyAlignment="1">
      <alignment/>
    </xf>
    <xf numFmtId="186" fontId="29" fillId="0" borderId="0" xfId="46" applyNumberFormat="1" applyFont="1" applyFill="1" applyBorder="1" applyAlignment="1">
      <alignment/>
    </xf>
    <xf numFmtId="186" fontId="8" fillId="0" borderId="10" xfId="46" applyNumberFormat="1" applyFont="1" applyFill="1" applyBorder="1" applyAlignment="1">
      <alignment/>
    </xf>
    <xf numFmtId="186" fontId="9" fillId="0" borderId="0" xfId="46" applyNumberFormat="1" applyFont="1" applyFill="1" applyBorder="1" applyAlignment="1">
      <alignment/>
    </xf>
    <xf numFmtId="186" fontId="8" fillId="0" borderId="0" xfId="46" applyNumberFormat="1" applyFont="1" applyFill="1" applyBorder="1" applyAlignment="1">
      <alignment/>
    </xf>
    <xf numFmtId="186" fontId="29" fillId="0" borderId="11" xfId="46" applyNumberFormat="1" applyFont="1" applyFill="1" applyBorder="1" applyAlignment="1">
      <alignment/>
    </xf>
    <xf numFmtId="186" fontId="9" fillId="0" borderId="11" xfId="0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right"/>
    </xf>
    <xf numFmtId="177" fontId="8" fillId="0" borderId="0" xfId="54" applyNumberFormat="1" applyFont="1" applyFill="1" applyBorder="1" applyAlignment="1">
      <alignment horizontal="right"/>
      <protection/>
    </xf>
    <xf numFmtId="177" fontId="9" fillId="0" borderId="0" xfId="54" applyNumberFormat="1" applyFont="1" applyFill="1" applyBorder="1" applyAlignment="1">
      <alignment horizontal="right"/>
      <protection/>
    </xf>
    <xf numFmtId="0" fontId="5" fillId="0" borderId="0" xfId="51" applyNumberFormat="1" applyFont="1" applyFill="1" applyBorder="1" applyAlignment="1" applyProtection="1">
      <alignment horizontal="center" vertical="center"/>
      <protection/>
    </xf>
    <xf numFmtId="0" fontId="9" fillId="0" borderId="0" xfId="51" applyNumberFormat="1" applyFont="1" applyFill="1" applyBorder="1" applyAlignment="1" applyProtection="1">
      <alignment vertical="center"/>
      <protection/>
    </xf>
    <xf numFmtId="0" fontId="13" fillId="0" borderId="0" xfId="52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177" fontId="9" fillId="0" borderId="0" xfId="0" applyNumberFormat="1" applyFont="1" applyFill="1" applyBorder="1" applyAlignment="1">
      <alignment horizontal="right" vertical="top" wrapText="1"/>
    </xf>
    <xf numFmtId="177" fontId="8" fillId="0" borderId="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/>
    </xf>
    <xf numFmtId="0" fontId="9" fillId="0" borderId="0" xfId="51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>
      <alignment horizontal="right" vertical="top"/>
    </xf>
    <xf numFmtId="0" fontId="8" fillId="0" borderId="0" xfId="51" applyNumberFormat="1" applyFont="1" applyFill="1" applyBorder="1" applyAlignment="1" applyProtection="1">
      <alignment wrapText="1"/>
      <protection/>
    </xf>
    <xf numFmtId="0" fontId="8" fillId="0" borderId="0" xfId="0" applyFont="1" applyFill="1" applyBorder="1" applyAlignment="1">
      <alignment wrapText="1"/>
    </xf>
    <xf numFmtId="0" fontId="9" fillId="0" borderId="0" xfId="49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top" wrapText="1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Input" xfId="45"/>
    <cellStyle name="Comma" xfId="46"/>
    <cellStyle name="Comma [0]" xfId="47"/>
    <cellStyle name="Neutrale" xfId="48"/>
    <cellStyle name="Normal_BAL" xfId="49"/>
    <cellStyle name="Normal_Financial statements 2000 Alcomet" xfId="50"/>
    <cellStyle name="Normal_Financial statements_bg model 2002" xfId="51"/>
    <cellStyle name="Normal_Financial statements_bg model 2002 2" xfId="52"/>
    <cellStyle name="Normal_FS_2004_Final_28.03.05" xfId="53"/>
    <cellStyle name="Normal_FS_SOPHARMA_2005 (2)" xfId="54"/>
    <cellStyle name="Normal_P&amp;L" xfId="55"/>
    <cellStyle name="Normal_P&amp;L_Financial statements_bg model 2002" xfId="56"/>
    <cellStyle name="Normal_Sheet2" xfId="57"/>
    <cellStyle name="Normal_SOPHARMA_FS_01_12_2007_predvaritelen" xfId="58"/>
    <cellStyle name="Normal_Vatreshno_Gr_Spravki_2004" xfId="59"/>
    <cellStyle name="Nota" xfId="60"/>
    <cellStyle name="Output" xfId="61"/>
    <cellStyle name="Percent 2" xfId="62"/>
    <cellStyle name="Percent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opharma.us/DOCS/docs/2014/03/PETKOVA%20%20RABOTEN%2030.09.2014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opharma.us/DOCS/docs/2014/03/FS%20SOPHARMA%20%2030%2009%20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 ДРУГИ  М-ЛИ"/>
      <sheetName val="3a"/>
      <sheetName val="11-12"/>
      <sheetName val="13 "/>
      <sheetName val="13 а"/>
      <sheetName val="14"/>
      <sheetName val="15"/>
      <sheetName val="16"/>
      <sheetName val="17"/>
      <sheetName val="17 а"/>
      <sheetName val="17 b"/>
      <sheetName val="18"/>
      <sheetName val="18 а"/>
      <sheetName val="19"/>
      <sheetName val="19 a"/>
      <sheetName val="19 b"/>
      <sheetName val="20 c"/>
      <sheetName val="19 c "/>
      <sheetName val="20 d"/>
      <sheetName val="20 d "/>
      <sheetName val=" 19 d"/>
      <sheetName val="19 e"/>
      <sheetName val="19 f"/>
      <sheetName val="20"/>
      <sheetName val="20 а "/>
      <sheetName val="21"/>
      <sheetName val="22"/>
      <sheetName val="ГРУПИРАНЕ НА М-ЛИ  И ГП"/>
      <sheetName val="Лицензионни продукти  и НП"/>
      <sheetName val="23"/>
      <sheetName val="23 а "/>
      <sheetName val="24"/>
      <sheetName val="25 "/>
      <sheetName val="25 a"/>
      <sheetName val="26"/>
      <sheetName val="27"/>
      <sheetName val="27 a"/>
      <sheetName val="27 b"/>
      <sheetName val="27 c"/>
      <sheetName val="28"/>
      <sheetName val="29"/>
      <sheetName val="30"/>
      <sheetName val="30 a"/>
      <sheetName val="30 b"/>
      <sheetName val="31"/>
      <sheetName val="32"/>
      <sheetName val="33"/>
      <sheetName val="34-38"/>
      <sheetName val="39"/>
      <sheetName val="МСФО 7 - ОБОБЩЕНА"/>
      <sheetName val="активи и пасиви за МСФО 7"/>
      <sheetName val="40-категории фин.активи и п"/>
      <sheetName val="40 -валутен риск"/>
      <sheetName val="валутна чувст."/>
      <sheetName val="ценови и кредитен риск"/>
      <sheetName val="40 - матуритет"/>
      <sheetName val="40 - лихвен анализ "/>
      <sheetName val="лихвена чувст. "/>
      <sheetName val="40 - капиталов риск"/>
      <sheetName val="41- сегменти"/>
      <sheetName val="42 -свързани лица"/>
      <sheetName val="42-сделки свързани лица"/>
    </sheetNames>
    <sheetDataSet>
      <sheetData sheetId="38">
        <row r="10">
          <cell r="C10">
            <v>0.23746857566044105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 "/>
      <sheetName val="EQS"/>
    </sheetNames>
    <sheetDataSet>
      <sheetData sheetId="1">
        <row r="27">
          <cell r="D27">
            <v>30140</v>
          </cell>
        </row>
        <row r="36">
          <cell r="D36">
            <v>445</v>
          </cell>
        </row>
      </sheetData>
      <sheetData sheetId="4">
        <row r="42">
          <cell r="O42">
            <v>31232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31">
      <selection activeCell="C14" sqref="C14"/>
    </sheetView>
  </sheetViews>
  <sheetFormatPr defaultColWidth="0" defaultRowHeight="0" customHeight="1" zeroHeight="1"/>
  <cols>
    <col min="1" max="2" width="9.28125" style="13" customWidth="1"/>
    <col min="3" max="3" width="15.7109375" style="13" customWidth="1"/>
    <col min="4" max="9" width="9.28125" style="13" customWidth="1"/>
    <col min="10" max="16384" width="9.28125" style="13" hidden="1" customWidth="1"/>
  </cols>
  <sheetData>
    <row r="1" spans="1:8" ht="17.25">
      <c r="A1" s="11" t="s">
        <v>4</v>
      </c>
      <c r="B1" s="12"/>
      <c r="C1" s="12"/>
      <c r="D1" s="18" t="s">
        <v>5</v>
      </c>
      <c r="E1" s="12"/>
      <c r="F1" s="12"/>
      <c r="G1" s="12"/>
      <c r="H1" s="12"/>
    </row>
    <row r="2" ht="12.75"/>
    <row r="3" ht="12.75"/>
    <row r="4" ht="12.75"/>
    <row r="5" spans="1:9" ht="17.25">
      <c r="A5" s="14" t="s">
        <v>6</v>
      </c>
      <c r="D5" s="33" t="s">
        <v>7</v>
      </c>
      <c r="E5" s="55"/>
      <c r="F5" s="15"/>
      <c r="G5" s="15"/>
      <c r="H5" s="15"/>
      <c r="I5" s="15"/>
    </row>
    <row r="6" spans="1:9" ht="17.25" customHeight="1">
      <c r="A6" s="14"/>
      <c r="D6" s="33" t="s">
        <v>8</v>
      </c>
      <c r="E6" s="55"/>
      <c r="F6" s="15"/>
      <c r="G6" s="15"/>
      <c r="H6" s="15"/>
      <c r="I6" s="15"/>
    </row>
    <row r="7" spans="1:9" ht="17.25">
      <c r="A7" s="14"/>
      <c r="D7" s="33" t="s">
        <v>125</v>
      </c>
      <c r="E7" s="55"/>
      <c r="F7" s="15"/>
      <c r="G7" s="15"/>
      <c r="H7" s="15"/>
      <c r="I7" s="15"/>
    </row>
    <row r="8" spans="1:9" ht="17.25">
      <c r="A8" s="14"/>
      <c r="D8" s="33" t="s">
        <v>123</v>
      </c>
      <c r="E8" s="55"/>
      <c r="F8" s="15"/>
      <c r="G8" s="15"/>
      <c r="H8" s="15"/>
      <c r="I8" s="15"/>
    </row>
    <row r="9" spans="1:9" ht="16.5">
      <c r="A9" s="16"/>
      <c r="D9" s="33" t="s">
        <v>9</v>
      </c>
      <c r="E9" s="55"/>
      <c r="F9" s="16"/>
      <c r="G9" s="15"/>
      <c r="H9" s="15"/>
      <c r="I9" s="15"/>
    </row>
    <row r="10" spans="1:9" ht="17.25">
      <c r="A10" s="14"/>
      <c r="D10" s="31"/>
      <c r="E10" s="31"/>
      <c r="F10" s="15"/>
      <c r="G10" s="15"/>
      <c r="H10" s="15"/>
      <c r="I10" s="15"/>
    </row>
    <row r="11" spans="1:9" ht="17.25">
      <c r="A11" s="14"/>
      <c r="D11" s="9"/>
      <c r="E11" s="9"/>
      <c r="F11" s="9"/>
      <c r="G11" s="15"/>
      <c r="H11" s="15"/>
      <c r="I11" s="15"/>
    </row>
    <row r="12" spans="1:7" ht="18">
      <c r="A12" s="14" t="s">
        <v>10</v>
      </c>
      <c r="D12" s="9" t="s">
        <v>7</v>
      </c>
      <c r="E12" s="26"/>
      <c r="F12" s="26"/>
      <c r="G12" s="27"/>
    </row>
    <row r="13" spans="4:9" ht="16.5">
      <c r="D13" s="9"/>
      <c r="E13" s="26"/>
      <c r="F13" s="26"/>
      <c r="G13" s="56"/>
      <c r="H13" s="15"/>
      <c r="I13" s="15"/>
    </row>
    <row r="14" spans="4:9" ht="16.5">
      <c r="D14" s="9"/>
      <c r="E14" s="26"/>
      <c r="F14" s="26"/>
      <c r="G14" s="56"/>
      <c r="H14" s="15"/>
      <c r="I14" s="15"/>
    </row>
    <row r="15" spans="1:9" ht="17.25">
      <c r="A15" s="14" t="s">
        <v>11</v>
      </c>
      <c r="D15" s="9" t="s">
        <v>12</v>
      </c>
      <c r="E15" s="26"/>
      <c r="F15" s="26"/>
      <c r="G15" s="56"/>
      <c r="H15" s="15"/>
      <c r="I15" s="15"/>
    </row>
    <row r="16" spans="1:9" ht="17.25">
      <c r="A16" s="14"/>
      <c r="D16" s="9"/>
      <c r="E16" s="26"/>
      <c r="F16" s="26"/>
      <c r="G16" s="56"/>
      <c r="H16" s="15"/>
      <c r="I16" s="15"/>
    </row>
    <row r="17" spans="1:9" ht="17.25">
      <c r="A17" s="44"/>
      <c r="D17" s="9"/>
      <c r="E17" s="26"/>
      <c r="F17" s="26"/>
      <c r="G17" s="56"/>
      <c r="H17" s="15"/>
      <c r="I17" s="15"/>
    </row>
    <row r="18" spans="1:9" ht="17.25">
      <c r="A18" s="14" t="s">
        <v>13</v>
      </c>
      <c r="B18" s="14"/>
      <c r="C18" s="14"/>
      <c r="D18" s="9" t="s">
        <v>14</v>
      </c>
      <c r="E18" s="26"/>
      <c r="F18" s="26"/>
      <c r="G18" s="56"/>
      <c r="H18" s="15"/>
      <c r="I18" s="15"/>
    </row>
    <row r="19" spans="1:9" ht="18">
      <c r="A19" s="14"/>
      <c r="D19" s="9"/>
      <c r="E19" s="26"/>
      <c r="F19" s="26"/>
      <c r="G19" s="27"/>
      <c r="H19" s="14"/>
      <c r="I19" s="14"/>
    </row>
    <row r="20" spans="1:7" ht="18">
      <c r="A20" s="14"/>
      <c r="D20" s="9"/>
      <c r="E20" s="26"/>
      <c r="F20" s="26"/>
      <c r="G20" s="27"/>
    </row>
    <row r="21" spans="1:7" ht="18">
      <c r="A21" s="14" t="s">
        <v>126</v>
      </c>
      <c r="D21" s="9" t="s">
        <v>24</v>
      </c>
      <c r="E21" s="26"/>
      <c r="F21" s="26"/>
      <c r="G21" s="27"/>
    </row>
    <row r="22" spans="1:7" ht="18">
      <c r="A22" s="14"/>
      <c r="D22" s="9"/>
      <c r="E22" s="26"/>
      <c r="F22" s="26"/>
      <c r="G22" s="27"/>
    </row>
    <row r="23" spans="1:7" ht="18">
      <c r="A23" s="14"/>
      <c r="D23" s="9"/>
      <c r="E23" s="26"/>
      <c r="F23" s="26"/>
      <c r="G23" s="27"/>
    </row>
    <row r="24" spans="1:7" ht="18">
      <c r="A24" s="14" t="s">
        <v>15</v>
      </c>
      <c r="D24" s="9" t="s">
        <v>16</v>
      </c>
      <c r="E24" s="26"/>
      <c r="F24" s="26"/>
      <c r="G24" s="27"/>
    </row>
    <row r="25" spans="1:7" ht="18">
      <c r="A25" s="14"/>
      <c r="D25" s="9" t="s">
        <v>17</v>
      </c>
      <c r="E25" s="26"/>
      <c r="F25" s="26"/>
      <c r="G25" s="27"/>
    </row>
    <row r="26" spans="1:7" ht="18">
      <c r="A26" s="14"/>
      <c r="D26" s="15"/>
      <c r="E26" s="28"/>
      <c r="F26" s="28"/>
      <c r="G26" s="27"/>
    </row>
    <row r="27" spans="1:7" ht="18">
      <c r="A27" s="14"/>
      <c r="D27" s="9"/>
      <c r="E27" s="27"/>
      <c r="F27" s="27"/>
      <c r="G27" s="27"/>
    </row>
    <row r="28" spans="1:7" ht="18">
      <c r="A28" s="14" t="s">
        <v>18</v>
      </c>
      <c r="C28" s="32"/>
      <c r="D28" s="9" t="s">
        <v>19</v>
      </c>
      <c r="E28" s="26"/>
      <c r="F28" s="27"/>
      <c r="G28" s="35"/>
    </row>
    <row r="29" spans="1:7" ht="18">
      <c r="A29" s="14"/>
      <c r="C29" s="32"/>
      <c r="D29" s="9" t="s">
        <v>20</v>
      </c>
      <c r="E29" s="26"/>
      <c r="F29" s="27"/>
      <c r="G29" s="29"/>
    </row>
    <row r="30" spans="1:7" ht="18">
      <c r="A30" s="14"/>
      <c r="C30" s="32"/>
      <c r="D30" s="9" t="s">
        <v>21</v>
      </c>
      <c r="E30" s="26"/>
      <c r="F30" s="27"/>
      <c r="G30" s="29"/>
    </row>
    <row r="31" spans="1:7" ht="18">
      <c r="A31" s="14"/>
      <c r="C31" s="32"/>
      <c r="D31" s="9" t="s">
        <v>22</v>
      </c>
      <c r="E31" s="26"/>
      <c r="F31" s="27"/>
      <c r="G31" s="29"/>
    </row>
    <row r="32" spans="1:7" ht="17.25">
      <c r="A32" s="14"/>
      <c r="D32" s="9" t="s">
        <v>23</v>
      </c>
      <c r="E32" s="29"/>
      <c r="F32" s="29"/>
      <c r="G32" s="29"/>
    </row>
    <row r="33" spans="1:7" ht="17.25">
      <c r="A33" s="14"/>
      <c r="D33" s="9" t="s">
        <v>127</v>
      </c>
      <c r="E33" s="29"/>
      <c r="F33" s="29"/>
      <c r="G33" s="29"/>
    </row>
    <row r="34" spans="1:7" ht="17.25">
      <c r="A34" s="14"/>
      <c r="D34" s="9" t="s">
        <v>128</v>
      </c>
      <c r="E34" s="29"/>
      <c r="F34" s="29"/>
      <c r="G34" s="29"/>
    </row>
    <row r="35" spans="1:7" ht="17.25">
      <c r="A35" s="14"/>
      <c r="C35" s="15"/>
      <c r="D35" s="9" t="s">
        <v>129</v>
      </c>
      <c r="E35" s="9"/>
      <c r="F35" s="9"/>
      <c r="G35" s="29"/>
    </row>
    <row r="36" spans="1:7" ht="18">
      <c r="A36" s="14"/>
      <c r="D36" s="9"/>
      <c r="E36" s="29"/>
      <c r="F36" s="27"/>
      <c r="G36" s="29"/>
    </row>
    <row r="37" spans="1:9" ht="17.25">
      <c r="A37" s="14" t="s">
        <v>25</v>
      </c>
      <c r="D37" s="33" t="s">
        <v>26</v>
      </c>
      <c r="E37" s="52"/>
      <c r="F37" s="52"/>
      <c r="G37" s="52"/>
      <c r="H37" s="14"/>
      <c r="I37" s="14"/>
    </row>
    <row r="38" spans="4:9" ht="17.25">
      <c r="D38" s="33" t="s">
        <v>27</v>
      </c>
      <c r="E38" s="52"/>
      <c r="F38" s="52"/>
      <c r="G38" s="52"/>
      <c r="H38" s="14"/>
      <c r="I38" s="14"/>
    </row>
    <row r="39" spans="1:7" ht="17.25">
      <c r="A39" s="14"/>
      <c r="D39" s="33" t="s">
        <v>28</v>
      </c>
      <c r="E39" s="52"/>
      <c r="F39" s="52"/>
      <c r="G39" s="52"/>
    </row>
    <row r="40" spans="1:7" ht="17.25">
      <c r="A40" s="14"/>
      <c r="D40" s="33" t="s">
        <v>152</v>
      </c>
      <c r="E40" s="52"/>
      <c r="F40" s="52"/>
      <c r="G40" s="52"/>
    </row>
    <row r="41" spans="1:7" ht="17.25">
      <c r="A41" s="14"/>
      <c r="D41" s="33" t="s">
        <v>29</v>
      </c>
      <c r="E41" s="52"/>
      <c r="F41" s="52"/>
      <c r="G41" s="52"/>
    </row>
    <row r="42" ht="16.5">
      <c r="D42" s="33" t="s">
        <v>153</v>
      </c>
    </row>
    <row r="43" spans="1:7" ht="17.25">
      <c r="A43" s="14"/>
      <c r="D43" s="33" t="s">
        <v>30</v>
      </c>
      <c r="E43" s="52"/>
      <c r="F43" s="52"/>
      <c r="G43" s="52"/>
    </row>
    <row r="44" ht="16.5">
      <c r="D44" s="33" t="s">
        <v>154</v>
      </c>
    </row>
    <row r="45" spans="1:7" ht="18">
      <c r="A45" s="14"/>
      <c r="D45" s="33"/>
      <c r="E45" s="30"/>
      <c r="F45" s="35"/>
      <c r="G45" s="30"/>
    </row>
    <row r="46" spans="1:9" ht="17.25">
      <c r="A46" s="14" t="s">
        <v>31</v>
      </c>
      <c r="D46" s="33" t="s">
        <v>32</v>
      </c>
      <c r="E46" s="29"/>
      <c r="F46" s="29"/>
      <c r="G46" s="30"/>
      <c r="H46" s="17"/>
      <c r="I46" s="17"/>
    </row>
    <row r="47" spans="1:7" ht="18">
      <c r="A47" s="14"/>
      <c r="E47" s="29"/>
      <c r="F47" s="27"/>
      <c r="G47" s="29"/>
    </row>
    <row r="48" spans="1:6" ht="17.25">
      <c r="A48" s="14"/>
      <c r="F48" s="14"/>
    </row>
    <row r="49" spans="1:6" ht="17.25">
      <c r="A49" s="14"/>
      <c r="F49" s="14"/>
    </row>
    <row r="50" spans="1:6" ht="17.25">
      <c r="A50" s="14"/>
      <c r="F50" s="14"/>
    </row>
    <row r="51" spans="1:6" ht="17.25">
      <c r="A51" s="14"/>
      <c r="F51" s="14"/>
    </row>
    <row r="52" spans="1:6" ht="17.25">
      <c r="A52" s="14"/>
      <c r="F52" s="14"/>
    </row>
    <row r="53" spans="1:6" ht="17.25">
      <c r="A53" s="14"/>
      <c r="F53" s="14"/>
    </row>
    <row r="54" spans="1:6" ht="17.25">
      <c r="A54" s="14"/>
      <c r="F54" s="14"/>
    </row>
    <row r="55" ht="12.75"/>
    <row r="56" ht="12.75"/>
    <row r="57" ht="12.75"/>
    <row r="58" ht="12.75"/>
    <row r="59" ht="12.75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SheetLayoutView="100" workbookViewId="0" topLeftCell="A25">
      <selection activeCell="A39" sqref="A39"/>
    </sheetView>
  </sheetViews>
  <sheetFormatPr defaultColWidth="11.421875" defaultRowHeight="12.75"/>
  <cols>
    <col min="1" max="1" width="55.7109375" style="8" customWidth="1"/>
    <col min="2" max="2" width="12.8515625" style="23" bestFit="1" customWidth="1"/>
    <col min="3" max="3" width="5.00390625" style="23" customWidth="1"/>
    <col min="4" max="4" width="14.00390625" style="23" customWidth="1"/>
    <col min="5" max="5" width="2.00390625" style="23" customWidth="1"/>
    <col min="6" max="6" width="14.140625" style="23" customWidth="1"/>
    <col min="7" max="7" width="2.00390625" style="6" customWidth="1"/>
    <col min="8" max="16384" width="11.421875" style="8" customWidth="1"/>
  </cols>
  <sheetData>
    <row r="1" spans="1:7" ht="13.5">
      <c r="A1" s="282" t="s">
        <v>5</v>
      </c>
      <c r="B1" s="282"/>
      <c r="C1" s="282"/>
      <c r="D1" s="282"/>
      <c r="E1" s="282"/>
      <c r="F1" s="282"/>
      <c r="G1" s="282"/>
    </row>
    <row r="2" spans="1:7" s="24" customFormat="1" ht="13.5">
      <c r="A2" s="283" t="s">
        <v>157</v>
      </c>
      <c r="B2" s="284"/>
      <c r="C2" s="284"/>
      <c r="D2" s="284"/>
      <c r="E2" s="284"/>
      <c r="F2" s="284"/>
      <c r="G2" s="284"/>
    </row>
    <row r="3" spans="1:7" ht="13.5">
      <c r="A3" s="45" t="s">
        <v>172</v>
      </c>
      <c r="B3" s="58"/>
      <c r="C3" s="58"/>
      <c r="D3" s="58"/>
      <c r="E3" s="58"/>
      <c r="F3" s="58"/>
      <c r="G3" s="57"/>
    </row>
    <row r="4" spans="1:7" ht="13.5">
      <c r="A4" s="180"/>
      <c r="B4" s="43"/>
      <c r="C4" s="43"/>
      <c r="D4" s="53"/>
      <c r="E4" s="43"/>
      <c r="F4" s="43"/>
      <c r="G4" s="42"/>
    </row>
    <row r="5" spans="1:7" s="110" customFormat="1" ht="15" customHeight="1">
      <c r="A5" s="181"/>
      <c r="B5" s="285" t="s">
        <v>33</v>
      </c>
      <c r="C5" s="109"/>
      <c r="D5" s="286" t="s">
        <v>173</v>
      </c>
      <c r="E5" s="108"/>
      <c r="F5" s="286" t="s">
        <v>177</v>
      </c>
      <c r="G5" s="108"/>
    </row>
    <row r="6" spans="1:7" s="110" customFormat="1" ht="28.5" customHeight="1">
      <c r="A6" s="182"/>
      <c r="B6" s="285"/>
      <c r="C6" s="108"/>
      <c r="D6" s="286"/>
      <c r="E6" s="108"/>
      <c r="F6" s="287"/>
      <c r="G6" s="111"/>
    </row>
    <row r="7" spans="1:7" s="110" customFormat="1" ht="13.5">
      <c r="A7" s="182"/>
      <c r="B7" s="108"/>
      <c r="C7" s="108"/>
      <c r="D7" s="251"/>
      <c r="E7" s="108"/>
      <c r="F7" s="103"/>
      <c r="G7" s="111"/>
    </row>
    <row r="8" spans="1:7" ht="13.5">
      <c r="A8" s="183"/>
      <c r="B8" s="66"/>
      <c r="C8" s="66"/>
      <c r="D8" s="66"/>
      <c r="E8" s="66"/>
      <c r="F8" s="66"/>
      <c r="G8" s="105"/>
    </row>
    <row r="9" spans="1:7" ht="13.5">
      <c r="A9" s="59" t="s">
        <v>34</v>
      </c>
      <c r="B9" s="193">
        <v>3</v>
      </c>
      <c r="C9" s="193"/>
      <c r="D9" s="252">
        <v>149995</v>
      </c>
      <c r="E9" s="253"/>
      <c r="F9" s="252">
        <v>157622</v>
      </c>
      <c r="G9" s="66"/>
    </row>
    <row r="10" spans="1:7" ht="13.5">
      <c r="A10" s="59" t="s">
        <v>155</v>
      </c>
      <c r="B10" s="193">
        <v>4</v>
      </c>
      <c r="C10" s="193"/>
      <c r="D10" s="252">
        <v>3479</v>
      </c>
      <c r="E10" s="253"/>
      <c r="F10" s="252">
        <v>2349</v>
      </c>
      <c r="G10" s="66"/>
    </row>
    <row r="11" spans="1:7" ht="13.5">
      <c r="A11" s="59" t="s">
        <v>35</v>
      </c>
      <c r="B11" s="193"/>
      <c r="C11" s="193"/>
      <c r="D11" s="252">
        <v>9815</v>
      </c>
      <c r="E11" s="253"/>
      <c r="F11" s="252">
        <v>-4449</v>
      </c>
      <c r="G11" s="66"/>
    </row>
    <row r="12" spans="1:7" ht="13.5">
      <c r="A12" s="59" t="s">
        <v>36</v>
      </c>
      <c r="B12" s="194">
        <v>5</v>
      </c>
      <c r="C12" s="194"/>
      <c r="D12" s="252">
        <v>-44376</v>
      </c>
      <c r="E12" s="254"/>
      <c r="F12" s="255">
        <v>-40193</v>
      </c>
      <c r="G12" s="66"/>
    </row>
    <row r="13" spans="1:7" ht="13.5">
      <c r="A13" s="59" t="s">
        <v>37</v>
      </c>
      <c r="B13" s="193">
        <v>6</v>
      </c>
      <c r="C13" s="193"/>
      <c r="D13" s="252">
        <v>-54025</v>
      </c>
      <c r="E13" s="254"/>
      <c r="F13" s="255">
        <v>-43275</v>
      </c>
      <c r="G13" s="66"/>
    </row>
    <row r="14" spans="1:7" ht="13.5">
      <c r="A14" s="59" t="s">
        <v>38</v>
      </c>
      <c r="B14" s="193">
        <v>7</v>
      </c>
      <c r="C14" s="193"/>
      <c r="D14" s="252">
        <v>-26041</v>
      </c>
      <c r="E14" s="254"/>
      <c r="F14" s="255">
        <v>-25259</v>
      </c>
      <c r="G14" s="66"/>
    </row>
    <row r="15" spans="1:7" ht="13.5">
      <c r="A15" s="60" t="s">
        <v>39</v>
      </c>
      <c r="B15" s="193" t="s">
        <v>156</v>
      </c>
      <c r="C15" s="193"/>
      <c r="D15" s="252">
        <v>-12270</v>
      </c>
      <c r="E15" s="254"/>
      <c r="F15" s="255">
        <v>-8151</v>
      </c>
      <c r="G15" s="66"/>
    </row>
    <row r="16" spans="1:7" ht="13.5">
      <c r="A16" s="60" t="s">
        <v>40</v>
      </c>
      <c r="B16" s="193" t="s">
        <v>2</v>
      </c>
      <c r="C16" s="193"/>
      <c r="D16" s="255">
        <v>-2572</v>
      </c>
      <c r="E16" s="254"/>
      <c r="F16" s="255">
        <v>-4110</v>
      </c>
      <c r="G16" s="66"/>
    </row>
    <row r="17" spans="1:7" ht="13.5">
      <c r="A17" s="184" t="s">
        <v>41</v>
      </c>
      <c r="B17" s="193"/>
      <c r="C17" s="193"/>
      <c r="D17" s="259">
        <f>SUM(D9:D16)</f>
        <v>24005</v>
      </c>
      <c r="E17" s="260"/>
      <c r="F17" s="259">
        <f>SUM(F9:F16)</f>
        <v>34534</v>
      </c>
      <c r="G17" s="66"/>
    </row>
    <row r="18" spans="1:7" ht="13.5">
      <c r="A18" s="60"/>
      <c r="B18" s="193"/>
      <c r="C18" s="193"/>
      <c r="D18" s="261"/>
      <c r="E18" s="261"/>
      <c r="F18" s="262"/>
      <c r="G18" s="66"/>
    </row>
    <row r="19" spans="1:7" ht="13.5">
      <c r="A19" s="60" t="s">
        <v>42</v>
      </c>
      <c r="B19" s="193">
        <v>10</v>
      </c>
      <c r="C19" s="193"/>
      <c r="D19" s="252">
        <v>11981</v>
      </c>
      <c r="E19" s="253"/>
      <c r="F19" s="252">
        <v>8943</v>
      </c>
      <c r="G19" s="66"/>
    </row>
    <row r="20" spans="1:7" ht="13.5">
      <c r="A20" s="60" t="s">
        <v>43</v>
      </c>
      <c r="B20" s="193">
        <v>11</v>
      </c>
      <c r="C20" s="193"/>
      <c r="D20" s="252">
        <v>-3438</v>
      </c>
      <c r="E20" s="253"/>
      <c r="F20" s="252">
        <v>-9126</v>
      </c>
      <c r="G20" s="66"/>
    </row>
    <row r="21" spans="1:7" ht="13.5">
      <c r="A21" s="185" t="s">
        <v>44</v>
      </c>
      <c r="B21" s="193"/>
      <c r="C21" s="193"/>
      <c r="D21" s="256">
        <f>D19+D20</f>
        <v>8543</v>
      </c>
      <c r="E21" s="257"/>
      <c r="F21" s="256">
        <f>F19+F20</f>
        <v>-183</v>
      </c>
      <c r="G21" s="66"/>
    </row>
    <row r="22" spans="1:7" ht="14.25">
      <c r="A22" s="186"/>
      <c r="B22" s="193"/>
      <c r="C22" s="193"/>
      <c r="D22" s="261"/>
      <c r="E22" s="261"/>
      <c r="F22" s="262"/>
      <c r="G22" s="105"/>
    </row>
    <row r="23" spans="1:7" ht="13.5">
      <c r="A23" s="184" t="s">
        <v>45</v>
      </c>
      <c r="B23" s="193"/>
      <c r="C23" s="193"/>
      <c r="D23" s="263">
        <f>D17+D21</f>
        <v>32548</v>
      </c>
      <c r="E23" s="260"/>
      <c r="F23" s="263">
        <f>F17+F21</f>
        <v>34351</v>
      </c>
      <c r="G23" s="105"/>
    </row>
    <row r="24" spans="1:7" ht="13.5">
      <c r="A24" s="185"/>
      <c r="B24" s="193"/>
      <c r="C24" s="193"/>
      <c r="D24" s="262"/>
      <c r="E24" s="261"/>
      <c r="F24" s="262"/>
      <c r="G24" s="105"/>
    </row>
    <row r="25" spans="1:7" ht="13.5">
      <c r="A25" s="59" t="s">
        <v>46</v>
      </c>
      <c r="B25" s="193"/>
      <c r="C25" s="193"/>
      <c r="D25" s="258">
        <v>-2408</v>
      </c>
      <c r="E25" s="254"/>
      <c r="F25" s="258">
        <v>-2881</v>
      </c>
      <c r="G25" s="66"/>
    </row>
    <row r="26" spans="1:7" ht="13.5">
      <c r="A26" s="185"/>
      <c r="B26" s="195"/>
      <c r="C26" s="195"/>
      <c r="D26" s="264"/>
      <c r="E26" s="265"/>
      <c r="F26" s="264"/>
      <c r="G26" s="105"/>
    </row>
    <row r="27" spans="1:7" ht="14.25" thickBot="1">
      <c r="A27" s="184" t="s">
        <v>47</v>
      </c>
      <c r="B27" s="195"/>
      <c r="C27" s="195"/>
      <c r="D27" s="266">
        <f>D23+D25</f>
        <v>30140</v>
      </c>
      <c r="E27" s="260"/>
      <c r="F27" s="266">
        <f>F23+F25</f>
        <v>31470</v>
      </c>
      <c r="G27" s="105"/>
    </row>
    <row r="28" spans="1:7" ht="14.25" thickTop="1">
      <c r="A28" s="185"/>
      <c r="B28" s="195"/>
      <c r="C28" s="195"/>
      <c r="D28" s="197"/>
      <c r="E28" s="197"/>
      <c r="F28" s="264"/>
      <c r="G28" s="105"/>
    </row>
    <row r="29" spans="1:7" ht="13.5">
      <c r="A29" s="46" t="s">
        <v>48</v>
      </c>
      <c r="B29" s="228"/>
      <c r="C29" s="196"/>
      <c r="D29" s="267"/>
      <c r="E29" s="267"/>
      <c r="F29" s="268"/>
      <c r="G29" s="105"/>
    </row>
    <row r="30" spans="1:7" ht="14.25">
      <c r="A30" s="7" t="s">
        <v>139</v>
      </c>
      <c r="B30" s="228"/>
      <c r="C30" s="196"/>
      <c r="D30" s="267"/>
      <c r="E30" s="267"/>
      <c r="F30" s="268"/>
      <c r="G30" s="105"/>
    </row>
    <row r="31" spans="1:7" ht="13.5">
      <c r="A31" s="187" t="s">
        <v>140</v>
      </c>
      <c r="B31" s="228"/>
      <c r="C31" s="193"/>
      <c r="D31" s="198">
        <v>0</v>
      </c>
      <c r="E31" s="99"/>
      <c r="F31" s="269">
        <v>4</v>
      </c>
      <c r="G31" s="105"/>
    </row>
    <row r="32" spans="1:7" ht="13.5">
      <c r="A32" s="187"/>
      <c r="B32" s="228"/>
      <c r="C32" s="196"/>
      <c r="D32" s="199">
        <f>SUM(D31:D31)</f>
        <v>0</v>
      </c>
      <c r="E32" s="199"/>
      <c r="F32" s="270">
        <f>SUM(F31)</f>
        <v>4</v>
      </c>
      <c r="G32" s="105"/>
    </row>
    <row r="33" spans="1:7" ht="14.25">
      <c r="A33" s="7" t="s">
        <v>141</v>
      </c>
      <c r="B33" s="228"/>
      <c r="C33" s="196"/>
      <c r="D33" s="99"/>
      <c r="E33" s="99"/>
      <c r="F33" s="271"/>
      <c r="G33" s="105"/>
    </row>
    <row r="34" spans="1:7" ht="13.5">
      <c r="A34" s="187" t="s">
        <v>142</v>
      </c>
      <c r="B34" s="193"/>
      <c r="C34" s="193"/>
      <c r="D34" s="51">
        <v>445</v>
      </c>
      <c r="E34" s="51"/>
      <c r="F34" s="49">
        <v>226</v>
      </c>
      <c r="G34" s="105"/>
    </row>
    <row r="35" spans="1:7" ht="13.5">
      <c r="A35" s="187"/>
      <c r="B35" s="229"/>
      <c r="C35" s="62"/>
      <c r="D35" s="50">
        <f>SUM(D34:D34)</f>
        <v>445</v>
      </c>
      <c r="E35" s="48"/>
      <c r="F35" s="272">
        <f>SUM(F34:F34)</f>
        <v>226</v>
      </c>
      <c r="G35" s="105"/>
    </row>
    <row r="36" spans="1:7" ht="13.5">
      <c r="A36" s="46" t="s">
        <v>49</v>
      </c>
      <c r="B36" s="193">
        <v>12</v>
      </c>
      <c r="C36" s="62"/>
      <c r="D36" s="200">
        <f>D32+D35</f>
        <v>445</v>
      </c>
      <c r="E36" s="106"/>
      <c r="F36" s="273">
        <f>F32+F35</f>
        <v>230</v>
      </c>
      <c r="G36" s="105"/>
    </row>
    <row r="37" spans="1:7" ht="13.5">
      <c r="A37" s="46"/>
      <c r="B37" s="229"/>
      <c r="C37" s="62"/>
      <c r="D37" s="106"/>
      <c r="E37" s="106"/>
      <c r="F37" s="274"/>
      <c r="G37" s="105"/>
    </row>
    <row r="38" spans="1:7" ht="14.25" thickBot="1">
      <c r="A38" s="46" t="s">
        <v>50</v>
      </c>
      <c r="B38" s="228"/>
      <c r="C38" s="47"/>
      <c r="D38" s="89">
        <f>D27+D36</f>
        <v>30585</v>
      </c>
      <c r="E38" s="275"/>
      <c r="F38" s="266">
        <f>F27+F36</f>
        <v>31700</v>
      </c>
      <c r="G38" s="105"/>
    </row>
    <row r="39" spans="1:7" ht="14.25" thickTop="1">
      <c r="A39" s="188"/>
      <c r="B39" s="228"/>
      <c r="C39" s="47"/>
      <c r="D39" s="49"/>
      <c r="E39" s="49"/>
      <c r="F39" s="49"/>
      <c r="G39" s="105"/>
    </row>
    <row r="40" spans="1:7" ht="13.5">
      <c r="A40" s="60" t="s">
        <v>51</v>
      </c>
      <c r="B40" s="193">
        <v>25</v>
      </c>
      <c r="C40" s="193" t="s">
        <v>3</v>
      </c>
      <c r="D40" s="102">
        <f>'[1]27 a'!$C$10</f>
        <v>0.23746857566044105</v>
      </c>
      <c r="E40" s="102"/>
      <c r="F40" s="102">
        <v>0.25</v>
      </c>
      <c r="G40" s="105"/>
    </row>
    <row r="41" spans="1:7" ht="13.5">
      <c r="A41" s="188"/>
      <c r="B41" s="66"/>
      <c r="C41" s="66"/>
      <c r="D41" s="107"/>
      <c r="E41" s="66"/>
      <c r="F41" s="66"/>
      <c r="G41" s="66"/>
    </row>
    <row r="42" spans="1:7" ht="13.5">
      <c r="A42" s="188"/>
      <c r="B42" s="66"/>
      <c r="C42" s="66"/>
      <c r="D42" s="66"/>
      <c r="E42" s="66"/>
      <c r="F42" s="66"/>
      <c r="G42" s="66"/>
    </row>
    <row r="43" spans="1:7" ht="31.5" customHeight="1">
      <c r="A43" s="189" t="s">
        <v>178</v>
      </c>
      <c r="B43" s="105"/>
      <c r="C43" s="105"/>
      <c r="D43" s="105"/>
      <c r="E43" s="105"/>
      <c r="F43" s="105"/>
      <c r="G43" s="66"/>
    </row>
    <row r="44" spans="1:7" ht="15" customHeight="1">
      <c r="A44" s="190"/>
      <c r="B44" s="66"/>
      <c r="C44" s="66"/>
      <c r="D44" s="66"/>
      <c r="E44" s="66"/>
      <c r="F44" s="66"/>
      <c r="G44" s="66"/>
    </row>
    <row r="45" spans="1:7" ht="15" customHeight="1">
      <c r="A45" s="7" t="s">
        <v>10</v>
      </c>
      <c r="B45" s="66"/>
      <c r="C45" s="66"/>
      <c r="D45" s="66"/>
      <c r="E45" s="66"/>
      <c r="F45" s="66"/>
      <c r="G45" s="66"/>
    </row>
    <row r="46" spans="1:7" ht="15" customHeight="1">
      <c r="A46" s="34" t="s">
        <v>7</v>
      </c>
      <c r="B46" s="66"/>
      <c r="C46" s="66"/>
      <c r="D46" s="66"/>
      <c r="E46" s="66"/>
      <c r="F46" s="66"/>
      <c r="G46" s="66"/>
    </row>
    <row r="47" spans="1:7" ht="15" customHeight="1">
      <c r="A47" s="190"/>
      <c r="B47" s="66"/>
      <c r="C47" s="66"/>
      <c r="D47" s="66"/>
      <c r="E47" s="66"/>
      <c r="F47" s="66"/>
      <c r="G47" s="66"/>
    </row>
    <row r="48" spans="1:7" ht="15" customHeight="1">
      <c r="A48" s="7" t="s">
        <v>11</v>
      </c>
      <c r="B48" s="66"/>
      <c r="C48" s="66"/>
      <c r="D48" s="66"/>
      <c r="E48" s="66"/>
      <c r="F48" s="66"/>
      <c r="G48" s="66"/>
    </row>
    <row r="49" spans="1:7" ht="14.25">
      <c r="A49" s="34" t="s">
        <v>12</v>
      </c>
      <c r="B49" s="66"/>
      <c r="C49" s="66"/>
      <c r="D49" s="66"/>
      <c r="E49" s="66"/>
      <c r="F49" s="66"/>
      <c r="G49" s="66"/>
    </row>
    <row r="50" spans="1:7" ht="13.5">
      <c r="A50" s="190"/>
      <c r="B50" s="66"/>
      <c r="C50" s="66"/>
      <c r="D50" s="66"/>
      <c r="E50" s="66"/>
      <c r="F50" s="66"/>
      <c r="G50" s="66"/>
    </row>
    <row r="51" spans="1:7" ht="14.25">
      <c r="A51" s="191" t="s">
        <v>52</v>
      </c>
      <c r="B51" s="66"/>
      <c r="C51" s="66"/>
      <c r="D51" s="66"/>
      <c r="E51" s="66"/>
      <c r="F51" s="66"/>
      <c r="G51" s="66"/>
    </row>
    <row r="52" spans="1:7" ht="14.25">
      <c r="A52" s="192" t="s">
        <v>53</v>
      </c>
      <c r="B52" s="66"/>
      <c r="C52" s="66"/>
      <c r="D52" s="66"/>
      <c r="E52" s="66"/>
      <c r="F52" s="66"/>
      <c r="G52" s="66"/>
    </row>
    <row r="53" spans="1:7" ht="15" customHeight="1">
      <c r="A53" s="62"/>
      <c r="B53" s="66"/>
      <c r="C53" s="66"/>
      <c r="D53" s="66"/>
      <c r="E53" s="66"/>
      <c r="F53" s="66"/>
      <c r="G53" s="66"/>
    </row>
    <row r="54" spans="1:7" ht="15" customHeight="1">
      <c r="A54" s="61"/>
      <c r="B54" s="66"/>
      <c r="C54" s="66"/>
      <c r="D54" s="66"/>
      <c r="E54" s="66"/>
      <c r="F54" s="66"/>
      <c r="G54" s="66"/>
    </row>
    <row r="55" ht="15" customHeight="1">
      <c r="A55" s="24"/>
    </row>
    <row r="56" ht="15" customHeight="1">
      <c r="A56" s="24"/>
    </row>
    <row r="57" spans="1:7" ht="15" customHeight="1">
      <c r="A57" s="281"/>
      <c r="B57" s="281"/>
      <c r="C57" s="281"/>
      <c r="D57" s="281"/>
      <c r="E57" s="281"/>
      <c r="F57" s="281"/>
      <c r="G57" s="281"/>
    </row>
    <row r="58" spans="1:7" ht="15" customHeight="1">
      <c r="A58" s="7"/>
      <c r="B58" s="22"/>
      <c r="C58" s="22"/>
      <c r="D58" s="22"/>
      <c r="E58" s="22"/>
      <c r="F58" s="22"/>
      <c r="G58" s="7"/>
    </row>
    <row r="59" ht="13.5">
      <c r="A59" s="19"/>
    </row>
    <row r="60" ht="13.5">
      <c r="A60" s="37"/>
    </row>
    <row r="61" ht="13.5">
      <c r="A61" s="38"/>
    </row>
    <row r="62" ht="13.5">
      <c r="A62" s="38"/>
    </row>
    <row r="63" ht="14.25">
      <c r="A63" s="36"/>
    </row>
    <row r="64" ht="13.5">
      <c r="A64" s="39"/>
    </row>
    <row r="65" ht="13.5">
      <c r="A65" s="40"/>
    </row>
    <row r="68" ht="15" customHeight="1"/>
    <row r="69" ht="15" customHeight="1"/>
    <row r="70" ht="15" customHeight="1">
      <c r="A70" s="41"/>
    </row>
    <row r="71" ht="15" customHeight="1"/>
    <row r="72" ht="15" customHeight="1"/>
    <row r="73" ht="15" customHeight="1"/>
    <row r="74" ht="15" customHeight="1"/>
    <row r="75" ht="15" customHeight="1"/>
  </sheetData>
  <sheetProtection/>
  <mergeCells count="6">
    <mergeCell ref="A57:G57"/>
    <mergeCell ref="A1:G1"/>
    <mergeCell ref="A2:G2"/>
    <mergeCell ref="B5:B6"/>
    <mergeCell ref="F5:F6"/>
    <mergeCell ref="D5:D6"/>
  </mergeCells>
  <printOptions/>
  <pageMargins left="0.8661417322834646" right="0.15748031496062992" top="0.5905511811023623" bottom="0.2755905511811024" header="0.3937007874015748" footer="0.15748031496062992"/>
  <pageSetup blackAndWhite="1" firstPageNumber="1" useFirstPageNumber="1" fitToHeight="1" fitToWidth="1" horizontalDpi="300" verticalDpi="300" orientation="portrait" paperSize="9" scale="86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SheetLayoutView="100" zoomScalePageLayoutView="0" workbookViewId="0" topLeftCell="A1">
      <selection activeCell="C9" sqref="C9:F56"/>
    </sheetView>
  </sheetViews>
  <sheetFormatPr defaultColWidth="11.421875" defaultRowHeight="12.75"/>
  <cols>
    <col min="1" max="1" width="40.8515625" style="208" customWidth="1"/>
    <col min="2" max="2" width="3.140625" style="118" customWidth="1"/>
    <col min="3" max="3" width="12.8515625" style="118" bestFit="1" customWidth="1"/>
    <col min="4" max="4" width="13.00390625" style="118" customWidth="1"/>
    <col min="5" max="5" width="2.140625" style="118" customWidth="1"/>
    <col min="6" max="6" width="13.8515625" style="118" customWidth="1"/>
    <col min="7" max="7" width="2.140625" style="118" customWidth="1"/>
    <col min="8" max="16384" width="11.421875" style="118" customWidth="1"/>
  </cols>
  <sheetData>
    <row r="1" spans="1:7" ht="13.5">
      <c r="A1" s="282" t="s">
        <v>5</v>
      </c>
      <c r="B1" s="288"/>
      <c r="C1" s="288"/>
      <c r="D1" s="288"/>
      <c r="E1" s="288"/>
      <c r="F1" s="288"/>
      <c r="G1" s="288"/>
    </row>
    <row r="2" spans="1:7" ht="13.5">
      <c r="A2" s="283" t="s">
        <v>171</v>
      </c>
      <c r="B2" s="284"/>
      <c r="C2" s="284"/>
      <c r="D2" s="284"/>
      <c r="E2" s="284"/>
      <c r="F2" s="284"/>
      <c r="G2" s="284"/>
    </row>
    <row r="3" spans="1:7" ht="13.5">
      <c r="A3" s="185" t="s">
        <v>174</v>
      </c>
      <c r="B3" s="112"/>
      <c r="C3" s="112"/>
      <c r="D3" s="112"/>
      <c r="E3" s="112"/>
      <c r="F3" s="112"/>
      <c r="G3" s="57"/>
    </row>
    <row r="4" spans="1:7" s="122" customFormat="1" ht="13.5">
      <c r="A4" s="201"/>
      <c r="B4" s="108"/>
      <c r="C4" s="285" t="s">
        <v>33</v>
      </c>
      <c r="D4" s="286" t="s">
        <v>175</v>
      </c>
      <c r="E4" s="108"/>
      <c r="F4" s="286" t="s">
        <v>143</v>
      </c>
      <c r="G4" s="113"/>
    </row>
    <row r="5" spans="1:7" s="122" customFormat="1" ht="29.25" customHeight="1">
      <c r="A5" s="202"/>
      <c r="B5" s="108"/>
      <c r="C5" s="285"/>
      <c r="D5" s="287"/>
      <c r="E5" s="108"/>
      <c r="F5" s="287"/>
      <c r="G5" s="113"/>
    </row>
    <row r="6" spans="1:7" s="122" customFormat="1" ht="13.5">
      <c r="A6" s="202"/>
      <c r="B6" s="108"/>
      <c r="C6" s="108"/>
      <c r="D6" s="103"/>
      <c r="E6" s="108"/>
      <c r="F6" s="103"/>
      <c r="G6" s="113"/>
    </row>
    <row r="7" spans="1:7" ht="13.5">
      <c r="A7" s="185" t="s">
        <v>54</v>
      </c>
      <c r="B7" s="104"/>
      <c r="C7" s="104"/>
      <c r="D7" s="104"/>
      <c r="E7" s="104"/>
      <c r="G7" s="114"/>
    </row>
    <row r="8" spans="1:7" ht="13.5">
      <c r="A8" s="185" t="s">
        <v>55</v>
      </c>
      <c r="B8" s="115"/>
      <c r="C8" s="115"/>
      <c r="D8" s="115"/>
      <c r="E8" s="115"/>
      <c r="F8" s="115"/>
      <c r="G8" s="114"/>
    </row>
    <row r="9" spans="1:8" ht="13.5">
      <c r="A9" s="203" t="s">
        <v>56</v>
      </c>
      <c r="B9" s="116"/>
      <c r="C9" s="209">
        <v>13</v>
      </c>
      <c r="D9" s="90">
        <v>192926</v>
      </c>
      <c r="E9" s="209"/>
      <c r="F9" s="90">
        <v>198158</v>
      </c>
      <c r="G9" s="114"/>
      <c r="H9" s="120"/>
    </row>
    <row r="10" spans="1:11" ht="13.5">
      <c r="A10" s="25" t="s">
        <v>57</v>
      </c>
      <c r="B10" s="116"/>
      <c r="C10" s="209">
        <v>14</v>
      </c>
      <c r="D10" s="90">
        <v>2968</v>
      </c>
      <c r="E10" s="209"/>
      <c r="F10" s="90">
        <v>3661</v>
      </c>
      <c r="G10" s="114"/>
      <c r="H10" s="120"/>
      <c r="K10" s="118" t="s">
        <v>1</v>
      </c>
    </row>
    <row r="11" spans="1:8" ht="13.5">
      <c r="A11" s="203" t="s">
        <v>58</v>
      </c>
      <c r="B11" s="116"/>
      <c r="C11" s="209">
        <v>15</v>
      </c>
      <c r="D11" s="90">
        <v>22555</v>
      </c>
      <c r="E11" s="209"/>
      <c r="F11" s="90">
        <v>22555</v>
      </c>
      <c r="G11" s="114"/>
      <c r="H11" s="120"/>
    </row>
    <row r="12" spans="1:8" ht="13.5">
      <c r="A12" s="25" t="s">
        <v>59</v>
      </c>
      <c r="B12" s="116"/>
      <c r="C12" s="209">
        <v>16</v>
      </c>
      <c r="D12" s="90">
        <v>105462</v>
      </c>
      <c r="E12" s="209"/>
      <c r="F12" s="90">
        <v>101207</v>
      </c>
      <c r="G12" s="114"/>
      <c r="H12" s="120"/>
    </row>
    <row r="13" spans="1:8" ht="13.5">
      <c r="A13" s="25" t="s">
        <v>102</v>
      </c>
      <c r="B13" s="116"/>
      <c r="C13" s="209">
        <v>17</v>
      </c>
      <c r="D13" s="90">
        <v>7797</v>
      </c>
      <c r="E13" s="209"/>
      <c r="F13" s="90">
        <f>9754-2750-142</f>
        <v>6862</v>
      </c>
      <c r="G13" s="114"/>
      <c r="H13" s="120"/>
    </row>
    <row r="14" spans="1:8" ht="13.5">
      <c r="A14" s="25" t="s">
        <v>158</v>
      </c>
      <c r="B14" s="116"/>
      <c r="C14" s="209">
        <v>18</v>
      </c>
      <c r="D14" s="90">
        <v>32773</v>
      </c>
      <c r="E14" s="209"/>
      <c r="F14" s="90">
        <v>25649</v>
      </c>
      <c r="G14" s="114"/>
      <c r="H14" s="120"/>
    </row>
    <row r="15" spans="1:8" ht="13.5">
      <c r="A15" s="25" t="s">
        <v>159</v>
      </c>
      <c r="B15" s="116"/>
      <c r="C15" s="209">
        <v>19</v>
      </c>
      <c r="D15" s="90">
        <v>8</v>
      </c>
      <c r="E15" s="209"/>
      <c r="F15" s="90">
        <v>17</v>
      </c>
      <c r="G15" s="114"/>
      <c r="H15" s="120"/>
    </row>
    <row r="16" spans="1:8" ht="13.5">
      <c r="A16" s="190"/>
      <c r="B16" s="115"/>
      <c r="C16" s="210"/>
      <c r="D16" s="91">
        <f>SUM(D9:D15)</f>
        <v>364489</v>
      </c>
      <c r="E16" s="210"/>
      <c r="F16" s="91">
        <f>SUM(F9:F15)</f>
        <v>358109</v>
      </c>
      <c r="G16" s="114"/>
      <c r="H16" s="120"/>
    </row>
    <row r="17" spans="1:7" ht="14.25" customHeight="1">
      <c r="A17" s="185" t="s">
        <v>60</v>
      </c>
      <c r="B17" s="115"/>
      <c r="C17" s="210"/>
      <c r="D17" s="92"/>
      <c r="E17" s="210"/>
      <c r="F17" s="92"/>
      <c r="G17" s="114"/>
    </row>
    <row r="18" spans="1:7" ht="13.5">
      <c r="A18" s="60" t="s">
        <v>160</v>
      </c>
      <c r="B18" s="116"/>
      <c r="C18" s="209">
        <v>20</v>
      </c>
      <c r="D18" s="90">
        <v>56751</v>
      </c>
      <c r="E18" s="209"/>
      <c r="F18" s="90">
        <f>50421-1-337</f>
        <v>50083</v>
      </c>
      <c r="G18" s="114"/>
    </row>
    <row r="19" spans="1:7" ht="13.5">
      <c r="A19" s="60" t="s">
        <v>61</v>
      </c>
      <c r="B19" s="116"/>
      <c r="C19" s="209">
        <v>21</v>
      </c>
      <c r="D19" s="90">
        <v>118214</v>
      </c>
      <c r="E19" s="209"/>
      <c r="F19" s="90">
        <v>103350</v>
      </c>
      <c r="G19" s="117"/>
    </row>
    <row r="20" spans="1:9" ht="13.5">
      <c r="A20" s="60" t="s">
        <v>62</v>
      </c>
      <c r="B20" s="116"/>
      <c r="C20" s="209">
        <v>22</v>
      </c>
      <c r="D20" s="90">
        <v>26559</v>
      </c>
      <c r="E20" s="209"/>
      <c r="F20" s="90">
        <f>22049+106</f>
        <v>22155</v>
      </c>
      <c r="G20" s="114"/>
      <c r="I20" s="120"/>
    </row>
    <row r="21" spans="1:7" ht="13.5">
      <c r="A21" s="190" t="s">
        <v>63</v>
      </c>
      <c r="B21" s="116"/>
      <c r="C21" s="209">
        <v>23</v>
      </c>
      <c r="D21" s="90">
        <v>10587</v>
      </c>
      <c r="E21" s="209"/>
      <c r="F21" s="90">
        <f>6843+398</f>
        <v>7241</v>
      </c>
      <c r="G21" s="114"/>
    </row>
    <row r="22" spans="1:7" ht="13.5">
      <c r="A22" s="60" t="s">
        <v>64</v>
      </c>
      <c r="B22" s="116"/>
      <c r="C22" s="209">
        <v>24</v>
      </c>
      <c r="D22" s="90">
        <v>2316</v>
      </c>
      <c r="E22" s="209"/>
      <c r="F22" s="90">
        <v>8198</v>
      </c>
      <c r="G22" s="114"/>
    </row>
    <row r="23" spans="1:7" ht="13.5">
      <c r="A23" s="185"/>
      <c r="B23" s="115"/>
      <c r="C23" s="210"/>
      <c r="D23" s="91">
        <f>SUM(D18:D22)</f>
        <v>214427</v>
      </c>
      <c r="E23" s="210"/>
      <c r="F23" s="91">
        <f>SUM(F18:F22)</f>
        <v>191027</v>
      </c>
      <c r="G23" s="114"/>
    </row>
    <row r="24" spans="1:6" ht="13.5">
      <c r="A24" s="185"/>
      <c r="B24" s="115"/>
      <c r="C24" s="210"/>
      <c r="D24" s="93"/>
      <c r="E24" s="210"/>
      <c r="F24" s="93"/>
    </row>
    <row r="25" spans="1:6" ht="15.75" customHeight="1" thickBot="1">
      <c r="A25" s="184" t="s">
        <v>65</v>
      </c>
      <c r="B25" s="115"/>
      <c r="C25" s="210"/>
      <c r="D25" s="94">
        <f>SUM(D16+D23)</f>
        <v>578916</v>
      </c>
      <c r="E25" s="210"/>
      <c r="F25" s="94">
        <f>SUM(F16+F23)</f>
        <v>549136</v>
      </c>
    </row>
    <row r="26" spans="1:6" ht="14.25" thickTop="1">
      <c r="A26" s="60"/>
      <c r="B26" s="116"/>
      <c r="C26" s="209"/>
      <c r="D26" s="92"/>
      <c r="E26" s="209"/>
      <c r="F26" s="92"/>
    </row>
    <row r="27" spans="1:6" ht="15.75" customHeight="1">
      <c r="A27" s="185" t="s">
        <v>66</v>
      </c>
      <c r="B27" s="104"/>
      <c r="C27" s="212"/>
      <c r="D27" s="230"/>
      <c r="E27" s="212"/>
      <c r="F27" s="230"/>
    </row>
    <row r="28" spans="1:6" ht="16.5" customHeight="1">
      <c r="A28" s="185" t="s">
        <v>67</v>
      </c>
      <c r="B28" s="104"/>
      <c r="C28" s="209"/>
      <c r="D28" s="230"/>
      <c r="E28" s="212"/>
      <c r="F28" s="230"/>
    </row>
    <row r="29" spans="1:6" ht="13.5">
      <c r="A29" s="185"/>
      <c r="B29" s="104"/>
      <c r="C29" s="212"/>
      <c r="D29" s="230"/>
      <c r="E29" s="212"/>
      <c r="F29" s="230"/>
    </row>
    <row r="30" spans="1:6" ht="13.5">
      <c r="A30" s="60" t="s">
        <v>68</v>
      </c>
      <c r="B30" s="116"/>
      <c r="C30" s="211"/>
      <c r="D30" s="100">
        <v>132000</v>
      </c>
      <c r="E30" s="211"/>
      <c r="F30" s="100">
        <v>132000</v>
      </c>
    </row>
    <row r="31" spans="1:6" ht="13.5">
      <c r="A31" s="60" t="s">
        <v>69</v>
      </c>
      <c r="B31" s="116"/>
      <c r="C31" s="211"/>
      <c r="D31" s="100">
        <v>-17060</v>
      </c>
      <c r="E31" s="211"/>
      <c r="F31" s="100">
        <v>-18105</v>
      </c>
    </row>
    <row r="32" spans="1:6" ht="13.5">
      <c r="A32" s="60" t="s">
        <v>70</v>
      </c>
      <c r="B32" s="116"/>
      <c r="C32" s="211"/>
      <c r="D32" s="100">
        <v>246841</v>
      </c>
      <c r="E32" s="211"/>
      <c r="F32" s="100">
        <f>222094-141-1018</f>
        <v>220935</v>
      </c>
    </row>
    <row r="33" spans="1:6" ht="13.5">
      <c r="A33" s="60" t="s">
        <v>71</v>
      </c>
      <c r="B33" s="116"/>
      <c r="C33" s="211"/>
      <c r="D33" s="100">
        <f>'[2]EQS'!O42</f>
        <v>31232</v>
      </c>
      <c r="E33" s="211"/>
      <c r="F33" s="100">
        <f>177+33866-206+1+1018</f>
        <v>34856</v>
      </c>
    </row>
    <row r="34" spans="1:9" ht="13.5">
      <c r="A34" s="185"/>
      <c r="B34" s="115"/>
      <c r="C34" s="212">
        <v>25</v>
      </c>
      <c r="D34" s="95">
        <f>SUM(D30:D33)</f>
        <v>393013</v>
      </c>
      <c r="E34" s="209"/>
      <c r="F34" s="95">
        <f>SUM(F30:F33)</f>
        <v>369686</v>
      </c>
      <c r="I34" s="120"/>
    </row>
    <row r="35" spans="1:6" ht="13.5">
      <c r="A35" s="185" t="s">
        <v>72</v>
      </c>
      <c r="B35" s="115"/>
      <c r="C35" s="210"/>
      <c r="D35" s="92"/>
      <c r="E35" s="210"/>
      <c r="F35" s="92"/>
    </row>
    <row r="36" spans="1:6" ht="13.5">
      <c r="A36" s="184" t="s">
        <v>73</v>
      </c>
      <c r="B36" s="116"/>
      <c r="C36" s="211"/>
      <c r="D36" s="92"/>
      <c r="E36" s="211"/>
      <c r="F36" s="92"/>
    </row>
    <row r="37" spans="1:6" ht="13.5">
      <c r="A37" s="59" t="s">
        <v>74</v>
      </c>
      <c r="B37" s="116"/>
      <c r="C37" s="211">
        <v>26</v>
      </c>
      <c r="D37" s="100">
        <v>43333</v>
      </c>
      <c r="E37" s="211"/>
      <c r="F37" s="100">
        <v>48723</v>
      </c>
    </row>
    <row r="38" spans="1:10" ht="13.5">
      <c r="A38" s="25" t="s">
        <v>75</v>
      </c>
      <c r="B38" s="116"/>
      <c r="C38" s="211">
        <v>27</v>
      </c>
      <c r="D38" s="100">
        <v>4347</v>
      </c>
      <c r="E38" s="211"/>
      <c r="F38" s="100">
        <f>3825+1</f>
        <v>3826</v>
      </c>
      <c r="J38" s="123"/>
    </row>
    <row r="39" spans="1:10" ht="13.5">
      <c r="A39" s="59" t="s">
        <v>161</v>
      </c>
      <c r="B39" s="116"/>
      <c r="C39" s="211">
        <v>28</v>
      </c>
      <c r="D39" s="100">
        <v>2099</v>
      </c>
      <c r="E39" s="211"/>
      <c r="F39" s="100">
        <f>1710+145</f>
        <v>1855</v>
      </c>
      <c r="J39" s="123"/>
    </row>
    <row r="40" spans="1:10" ht="13.5">
      <c r="A40" s="63" t="s">
        <v>76</v>
      </c>
      <c r="B40" s="116"/>
      <c r="C40" s="211">
        <v>29</v>
      </c>
      <c r="D40" s="100">
        <v>44</v>
      </c>
      <c r="E40" s="211"/>
      <c r="F40" s="100">
        <v>49</v>
      </c>
      <c r="J40" s="123"/>
    </row>
    <row r="41" spans="1:10" ht="13.5">
      <c r="A41" s="63" t="s">
        <v>162</v>
      </c>
      <c r="B41" s="116"/>
      <c r="C41" s="211">
        <v>30</v>
      </c>
      <c r="D41" s="100">
        <v>3399</v>
      </c>
      <c r="E41" s="211"/>
      <c r="F41" s="100">
        <v>3534</v>
      </c>
      <c r="J41" s="123"/>
    </row>
    <row r="42" spans="1:6" ht="13.5">
      <c r="A42" s="190"/>
      <c r="B42" s="115"/>
      <c r="C42" s="210"/>
      <c r="D42" s="95">
        <f>SUM(D37:D41)</f>
        <v>53222</v>
      </c>
      <c r="E42" s="210"/>
      <c r="F42" s="95">
        <f>SUM(F37:F41)</f>
        <v>57987</v>
      </c>
    </row>
    <row r="43" spans="1:6" ht="13.5">
      <c r="A43" s="204"/>
      <c r="B43" s="114"/>
      <c r="C43" s="231"/>
      <c r="D43" s="231"/>
      <c r="E43" s="231"/>
      <c r="F43" s="231"/>
    </row>
    <row r="44" spans="1:6" ht="13.5">
      <c r="A44" s="184" t="s">
        <v>77</v>
      </c>
      <c r="B44" s="119"/>
      <c r="C44" s="232"/>
      <c r="D44" s="101"/>
      <c r="E44" s="232"/>
      <c r="F44" s="101"/>
    </row>
    <row r="45" spans="1:6" ht="13.5">
      <c r="A45" s="63" t="s">
        <v>78</v>
      </c>
      <c r="B45" s="116"/>
      <c r="C45" s="209">
        <v>31</v>
      </c>
      <c r="D45" s="100">
        <v>107315</v>
      </c>
      <c r="E45" s="209"/>
      <c r="F45" s="100">
        <v>98878</v>
      </c>
    </row>
    <row r="46" spans="1:9" ht="13.5">
      <c r="A46" s="63" t="s">
        <v>79</v>
      </c>
      <c r="B46" s="116"/>
      <c r="C46" s="209">
        <v>26</v>
      </c>
      <c r="D46" s="100">
        <v>3765</v>
      </c>
      <c r="E46" s="209"/>
      <c r="F46" s="100">
        <v>3822</v>
      </c>
      <c r="I46" s="123"/>
    </row>
    <row r="47" spans="1:8" ht="13.5">
      <c r="A47" s="63" t="s">
        <v>81</v>
      </c>
      <c r="B47" s="116"/>
      <c r="C47" s="209">
        <v>32</v>
      </c>
      <c r="D47" s="100">
        <v>7789</v>
      </c>
      <c r="E47" s="209"/>
      <c r="F47" s="100">
        <v>7836</v>
      </c>
      <c r="G47" s="120"/>
      <c r="H47" s="120"/>
    </row>
    <row r="48" spans="1:6" ht="13.5">
      <c r="A48" s="63" t="s">
        <v>80</v>
      </c>
      <c r="B48" s="116"/>
      <c r="C48" s="209">
        <v>33</v>
      </c>
      <c r="D48" s="100">
        <v>5129</v>
      </c>
      <c r="E48" s="209"/>
      <c r="F48" s="100">
        <f>5321-11-337</f>
        <v>4973</v>
      </c>
    </row>
    <row r="49" spans="1:10" ht="13.5">
      <c r="A49" s="63" t="s">
        <v>82</v>
      </c>
      <c r="B49" s="116"/>
      <c r="C49" s="209">
        <v>34</v>
      </c>
      <c r="D49" s="100">
        <v>781</v>
      </c>
      <c r="E49" s="209"/>
      <c r="F49" s="100">
        <f>719+11+40+268+206-1</f>
        <v>1243</v>
      </c>
      <c r="G49" s="120"/>
      <c r="H49" s="120"/>
      <c r="J49" s="123"/>
    </row>
    <row r="50" spans="1:8" ht="13.5">
      <c r="A50" s="63" t="s">
        <v>83</v>
      </c>
      <c r="B50" s="116"/>
      <c r="C50" s="209">
        <v>35</v>
      </c>
      <c r="D50" s="100">
        <v>4715</v>
      </c>
      <c r="E50" s="209"/>
      <c r="F50" s="100">
        <f>3791-55</f>
        <v>3736</v>
      </c>
      <c r="G50" s="120"/>
      <c r="H50" s="120"/>
    </row>
    <row r="51" spans="1:12" ht="13.5">
      <c r="A51" s="63" t="s">
        <v>84</v>
      </c>
      <c r="B51" s="116"/>
      <c r="C51" s="209">
        <v>36</v>
      </c>
      <c r="D51" s="100">
        <v>3187</v>
      </c>
      <c r="E51" s="209"/>
      <c r="F51" s="100">
        <v>975</v>
      </c>
      <c r="L51" s="123"/>
    </row>
    <row r="52" spans="1:12" ht="15" customHeight="1">
      <c r="A52" s="185"/>
      <c r="B52" s="115"/>
      <c r="C52" s="210"/>
      <c r="D52" s="95">
        <f>SUM(D45:D51)</f>
        <v>132681</v>
      </c>
      <c r="E52" s="210"/>
      <c r="F52" s="95">
        <f>SUM(F45:F51)</f>
        <v>121463</v>
      </c>
      <c r="L52" s="123"/>
    </row>
    <row r="53" spans="1:6" ht="15" customHeight="1">
      <c r="A53" s="185"/>
      <c r="B53" s="115"/>
      <c r="C53" s="210"/>
      <c r="D53" s="96"/>
      <c r="E53" s="210"/>
      <c r="F53" s="96"/>
    </row>
    <row r="54" spans="1:6" ht="15" customHeight="1">
      <c r="A54" s="184" t="s">
        <v>85</v>
      </c>
      <c r="B54" s="115"/>
      <c r="C54" s="210"/>
      <c r="D54" s="97">
        <f>D42+D52</f>
        <v>185903</v>
      </c>
      <c r="E54" s="210"/>
      <c r="F54" s="97">
        <f>F42+F52</f>
        <v>179450</v>
      </c>
    </row>
    <row r="55" spans="1:6" ht="15" customHeight="1">
      <c r="A55" s="186"/>
      <c r="B55" s="115"/>
      <c r="C55" s="210"/>
      <c r="D55" s="96"/>
      <c r="E55" s="210"/>
      <c r="F55" s="96"/>
    </row>
    <row r="56" spans="1:6" ht="15" customHeight="1" thickBot="1">
      <c r="A56" s="185" t="s">
        <v>86</v>
      </c>
      <c r="B56" s="115"/>
      <c r="C56" s="210"/>
      <c r="D56" s="98">
        <f>D34+D54</f>
        <v>578916</v>
      </c>
      <c r="E56" s="210"/>
      <c r="F56" s="98">
        <f>F34+F54</f>
        <v>549136</v>
      </c>
    </row>
    <row r="57" spans="1:6" ht="15" customHeight="1" thickTop="1">
      <c r="A57" s="60"/>
      <c r="B57" s="116"/>
      <c r="C57" s="116"/>
      <c r="D57" s="121"/>
      <c r="E57" s="116"/>
      <c r="F57" s="121"/>
    </row>
    <row r="58" spans="1:6" ht="28.5">
      <c r="A58" s="186" t="str">
        <f>'IS'!A43</f>
        <v>The notes on pages 5 to 88 are an integral part of the present financial statement.</v>
      </c>
      <c r="B58" s="116"/>
      <c r="C58" s="66"/>
      <c r="D58" s="67"/>
      <c r="E58" s="66"/>
      <c r="F58" s="68"/>
    </row>
    <row r="59" spans="1:6" ht="14.25">
      <c r="A59" s="186"/>
      <c r="B59" s="116"/>
      <c r="C59" s="66"/>
      <c r="D59" s="88"/>
      <c r="E59" s="66"/>
      <c r="F59" s="68"/>
    </row>
    <row r="60" spans="1:6" ht="13.5" customHeight="1">
      <c r="A60" s="205"/>
      <c r="B60" s="116"/>
      <c r="C60" s="66"/>
      <c r="D60" s="67"/>
      <c r="E60" s="66"/>
      <c r="F60" s="68"/>
    </row>
    <row r="61" spans="1:6" s="62" customFormat="1" ht="14.25">
      <c r="A61" s="7" t="s">
        <v>10</v>
      </c>
      <c r="B61" s="66"/>
      <c r="C61" s="66"/>
      <c r="D61" s="66"/>
      <c r="E61" s="66"/>
      <c r="F61" s="66"/>
    </row>
    <row r="62" spans="1:6" s="62" customFormat="1" ht="14.25">
      <c r="A62" s="34" t="s">
        <v>7</v>
      </c>
      <c r="B62" s="66"/>
      <c r="C62" s="66"/>
      <c r="D62" s="66"/>
      <c r="E62" s="66"/>
      <c r="F62" s="66"/>
    </row>
    <row r="63" spans="1:6" s="62" customFormat="1" ht="13.5">
      <c r="A63" s="190"/>
      <c r="B63" s="66"/>
      <c r="C63" s="66"/>
      <c r="D63" s="66"/>
      <c r="E63" s="66"/>
      <c r="F63" s="66"/>
    </row>
    <row r="64" spans="1:6" s="62" customFormat="1" ht="14.25">
      <c r="A64" s="7" t="s">
        <v>11</v>
      </c>
      <c r="B64" s="66"/>
      <c r="C64" s="66"/>
      <c r="D64" s="66"/>
      <c r="E64" s="66"/>
      <c r="F64" s="66"/>
    </row>
    <row r="65" spans="1:6" s="62" customFormat="1" ht="14.25">
      <c r="A65" s="34" t="s">
        <v>12</v>
      </c>
      <c r="B65" s="66"/>
      <c r="C65" s="66"/>
      <c r="D65" s="66"/>
      <c r="E65" s="66"/>
      <c r="F65" s="66"/>
    </row>
    <row r="66" spans="1:6" s="62" customFormat="1" ht="16.5" customHeight="1">
      <c r="A66" s="190"/>
      <c r="B66" s="66"/>
      <c r="C66" s="66"/>
      <c r="D66" s="66"/>
      <c r="E66" s="66"/>
      <c r="F66" s="66"/>
    </row>
    <row r="67" spans="1:6" s="62" customFormat="1" ht="14.25">
      <c r="A67" s="191" t="s">
        <v>52</v>
      </c>
      <c r="B67" s="66"/>
      <c r="C67" s="66"/>
      <c r="D67" s="66"/>
      <c r="E67" s="66"/>
      <c r="F67" s="66"/>
    </row>
    <row r="68" spans="1:6" s="62" customFormat="1" ht="14.25">
      <c r="A68" s="192" t="s">
        <v>53</v>
      </c>
      <c r="B68" s="66"/>
      <c r="C68" s="66"/>
      <c r="D68" s="66"/>
      <c r="E68" s="66"/>
      <c r="F68" s="66"/>
    </row>
    <row r="69" spans="1:6" s="62" customFormat="1" ht="14.25">
      <c r="A69" s="206"/>
      <c r="B69" s="66"/>
      <c r="C69" s="66"/>
      <c r="D69" s="66"/>
      <c r="E69" s="66"/>
      <c r="F69" s="66"/>
    </row>
    <row r="73" ht="13.5">
      <c r="A73" s="207"/>
    </row>
    <row r="74" ht="13.5">
      <c r="A74" s="207"/>
    </row>
    <row r="75" ht="13.5">
      <c r="A75" s="207"/>
    </row>
  </sheetData>
  <sheetProtection/>
  <mergeCells count="5">
    <mergeCell ref="F4:F5"/>
    <mergeCell ref="C4:C5"/>
    <mergeCell ref="D4:D5"/>
    <mergeCell ref="A1:G1"/>
    <mergeCell ref="A2:G2"/>
  </mergeCells>
  <printOptions/>
  <pageMargins left="0.7480314960629921" right="0.7480314960629921" top="0.5511811023622047" bottom="0.4724409448818898" header="0.5118110236220472" footer="0.5118110236220472"/>
  <pageSetup horizontalDpi="300" verticalDpi="300" orientation="portrait" paperSize="9" scale="74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="85" zoomScaleSheetLayoutView="85" zoomScalePageLayoutView="0" workbookViewId="0" topLeftCell="A19">
      <selection activeCell="A53" sqref="A53"/>
    </sheetView>
  </sheetViews>
  <sheetFormatPr defaultColWidth="2.421875" defaultRowHeight="12.75"/>
  <cols>
    <col min="1" max="1" width="43.28125" style="170" customWidth="1"/>
    <col min="2" max="2" width="10.421875" style="164" bestFit="1" customWidth="1"/>
    <col min="3" max="3" width="13.28125" style="164" customWidth="1"/>
    <col min="4" max="4" width="1.7109375" style="164" customWidth="1"/>
    <col min="5" max="5" width="12.7109375" style="154" customWidth="1"/>
    <col min="6" max="29" width="11.421875" style="137" customWidth="1"/>
    <col min="30" max="16384" width="2.421875" style="137" customWidth="1"/>
  </cols>
  <sheetData>
    <row r="1" spans="1:7" s="124" customFormat="1" ht="13.5">
      <c r="A1" s="125" t="s">
        <v>5</v>
      </c>
      <c r="B1" s="127"/>
      <c r="C1" s="127"/>
      <c r="D1" s="127"/>
      <c r="E1" s="127"/>
      <c r="F1" s="127"/>
      <c r="G1" s="127"/>
    </row>
    <row r="2" spans="1:7" s="124" customFormat="1" ht="13.5">
      <c r="A2" s="171" t="s">
        <v>163</v>
      </c>
      <c r="B2" s="172"/>
      <c r="C2" s="172"/>
      <c r="D2" s="172"/>
      <c r="E2" s="172"/>
      <c r="F2" s="127"/>
      <c r="G2" s="127"/>
    </row>
    <row r="3" spans="1:7" s="124" customFormat="1" ht="13.5">
      <c r="A3" s="125" t="str">
        <f>'IS'!A3</f>
        <v>for the period ended 30 September 2014</v>
      </c>
      <c r="B3" s="126"/>
      <c r="C3" s="126"/>
      <c r="D3" s="126"/>
      <c r="E3" s="126"/>
      <c r="F3" s="126"/>
      <c r="G3" s="127"/>
    </row>
    <row r="4" spans="1:5" s="131" customFormat="1" ht="39.75" customHeight="1">
      <c r="A4" s="128"/>
      <c r="B4" s="129" t="s">
        <v>93</v>
      </c>
      <c r="C4" s="130" t="str">
        <f>'IS'!D5</f>
        <v>1 January - 30 September 2014
BGN'000</v>
      </c>
      <c r="D4" s="129"/>
      <c r="E4" s="130" t="str">
        <f>'IS'!F5</f>
        <v>1 January - 30 September 2013
BGN'000</v>
      </c>
    </row>
    <row r="5" spans="1:5" s="131" customFormat="1" ht="14.25" customHeight="1">
      <c r="A5" s="128"/>
      <c r="B5" s="132"/>
      <c r="C5" s="133"/>
      <c r="D5" s="129"/>
      <c r="E5" s="133"/>
    </row>
    <row r="6" spans="1:5" ht="13.5">
      <c r="A6" s="134" t="s">
        <v>104</v>
      </c>
      <c r="B6" s="135"/>
      <c r="C6" s="136"/>
      <c r="D6" s="135"/>
      <c r="E6" s="136"/>
    </row>
    <row r="7" spans="1:5" ht="13.5">
      <c r="A7" s="138" t="s">
        <v>88</v>
      </c>
      <c r="B7" s="225"/>
      <c r="C7" s="233">
        <v>143738</v>
      </c>
      <c r="D7" s="225"/>
      <c r="E7" s="233">
        <v>205512</v>
      </c>
    </row>
    <row r="8" spans="1:7" ht="13.5">
      <c r="A8" s="138" t="s">
        <v>135</v>
      </c>
      <c r="B8" s="225"/>
      <c r="C8" s="233">
        <v>-105388</v>
      </c>
      <c r="D8" s="225"/>
      <c r="E8" s="233">
        <v>-105373</v>
      </c>
      <c r="G8" s="139"/>
    </row>
    <row r="9" spans="1:7" ht="13.5">
      <c r="A9" s="138" t="s">
        <v>89</v>
      </c>
      <c r="B9" s="225"/>
      <c r="C9" s="233">
        <v>-23467</v>
      </c>
      <c r="D9" s="225"/>
      <c r="E9" s="233">
        <v>-22921</v>
      </c>
      <c r="G9" s="139"/>
    </row>
    <row r="10" spans="1:5" s="140" customFormat="1" ht="13.5">
      <c r="A10" s="138" t="s">
        <v>111</v>
      </c>
      <c r="B10" s="226"/>
      <c r="C10" s="233">
        <v>-4003</v>
      </c>
      <c r="D10" s="226"/>
      <c r="E10" s="233">
        <v>-1067</v>
      </c>
    </row>
    <row r="11" spans="1:7" s="140" customFormat="1" ht="13.5">
      <c r="A11" s="138" t="s">
        <v>179</v>
      </c>
      <c r="B11" s="226"/>
      <c r="C11" s="233">
        <v>2532</v>
      </c>
      <c r="D11" s="226"/>
      <c r="E11" s="233">
        <v>6217</v>
      </c>
      <c r="G11" s="141"/>
    </row>
    <row r="12" spans="1:5" s="140" customFormat="1" ht="13.5">
      <c r="A12" s="138" t="s">
        <v>136</v>
      </c>
      <c r="B12" s="226"/>
      <c r="C12" s="233">
        <v>-3822</v>
      </c>
      <c r="D12" s="226"/>
      <c r="E12" s="233">
        <v>-3195</v>
      </c>
    </row>
    <row r="13" spans="1:5" s="140" customFormat="1" ht="13.5">
      <c r="A13" s="138" t="s">
        <v>180</v>
      </c>
      <c r="B13" s="226"/>
      <c r="C13" s="233">
        <v>0</v>
      </c>
      <c r="D13" s="226"/>
      <c r="E13" s="233">
        <v>1300</v>
      </c>
    </row>
    <row r="14" spans="1:5" s="140" customFormat="1" ht="13.5">
      <c r="A14" s="138" t="s">
        <v>112</v>
      </c>
      <c r="B14" s="226"/>
      <c r="C14" s="233">
        <v>-2305</v>
      </c>
      <c r="D14" s="226"/>
      <c r="E14" s="233">
        <v>-4017</v>
      </c>
    </row>
    <row r="15" spans="1:5" s="140" customFormat="1" ht="13.5">
      <c r="A15" s="138" t="s">
        <v>90</v>
      </c>
      <c r="B15" s="226"/>
      <c r="C15" s="233">
        <v>78</v>
      </c>
      <c r="D15" s="226"/>
      <c r="E15" s="233">
        <v>-360</v>
      </c>
    </row>
    <row r="16" spans="1:5" ht="13.5">
      <c r="A16" s="138" t="s">
        <v>91</v>
      </c>
      <c r="B16" s="226"/>
      <c r="C16" s="276">
        <v>-2839</v>
      </c>
      <c r="D16" s="225"/>
      <c r="E16" s="276">
        <v>-4582</v>
      </c>
    </row>
    <row r="17" spans="1:5" s="140" customFormat="1" ht="13.5">
      <c r="A17" s="134" t="s">
        <v>92</v>
      </c>
      <c r="B17" s="226"/>
      <c r="C17" s="234">
        <f>SUM(C7:C16)</f>
        <v>4524</v>
      </c>
      <c r="D17" s="226"/>
      <c r="E17" s="234">
        <f>SUM(E7:E16)</f>
        <v>71514</v>
      </c>
    </row>
    <row r="18" spans="1:5" s="140" customFormat="1" ht="5.25" customHeight="1">
      <c r="A18" s="134"/>
      <c r="B18" s="226"/>
      <c r="C18" s="235"/>
      <c r="D18" s="226"/>
      <c r="E18" s="235"/>
    </row>
    <row r="19" spans="1:5" s="140" customFormat="1" ht="13.5">
      <c r="A19" s="142" t="s">
        <v>105</v>
      </c>
      <c r="B19" s="226"/>
      <c r="C19" s="233"/>
      <c r="D19" s="226"/>
      <c r="E19" s="233"/>
    </row>
    <row r="20" spans="1:5" ht="13.5">
      <c r="A20" s="138" t="s">
        <v>94</v>
      </c>
      <c r="B20" s="226"/>
      <c r="C20" s="233">
        <v>-6001</v>
      </c>
      <c r="D20" s="226"/>
      <c r="E20" s="233">
        <v>-15623</v>
      </c>
    </row>
    <row r="21" spans="1:5" ht="13.5">
      <c r="A21" s="138" t="s">
        <v>181</v>
      </c>
      <c r="B21" s="226"/>
      <c r="C21" s="233">
        <v>61</v>
      </c>
      <c r="D21" s="226"/>
      <c r="E21" s="233">
        <v>33</v>
      </c>
    </row>
    <row r="22" spans="1:5" ht="13.5">
      <c r="A22" s="138" t="s">
        <v>95</v>
      </c>
      <c r="B22" s="226"/>
      <c r="C22" s="233">
        <v>-30</v>
      </c>
      <c r="D22" s="226"/>
      <c r="E22" s="233">
        <v>-213</v>
      </c>
    </row>
    <row r="23" spans="1:5" ht="13.5">
      <c r="A23" s="138" t="s">
        <v>101</v>
      </c>
      <c r="B23" s="226"/>
      <c r="C23" s="233">
        <v>-685</v>
      </c>
      <c r="D23" s="226"/>
      <c r="E23" s="233">
        <v>-835</v>
      </c>
    </row>
    <row r="24" spans="1:5" ht="13.5">
      <c r="A24" s="138" t="s">
        <v>99</v>
      </c>
      <c r="B24" s="226"/>
      <c r="C24" s="233">
        <v>131</v>
      </c>
      <c r="D24" s="226"/>
      <c r="E24" s="233">
        <v>1604</v>
      </c>
    </row>
    <row r="25" spans="1:5" ht="13.5">
      <c r="A25" s="138" t="s">
        <v>100</v>
      </c>
      <c r="B25" s="226"/>
      <c r="C25" s="233">
        <v>-5869</v>
      </c>
      <c r="D25" s="226"/>
      <c r="E25" s="233">
        <v>-2624</v>
      </c>
    </row>
    <row r="26" spans="1:5" ht="13.5">
      <c r="A26" s="138" t="s">
        <v>144</v>
      </c>
      <c r="B26" s="226"/>
      <c r="C26" s="233">
        <v>4976</v>
      </c>
      <c r="D26" s="226"/>
      <c r="E26" s="233">
        <v>3001</v>
      </c>
    </row>
    <row r="27" spans="1:5" ht="13.5">
      <c r="A27" s="138" t="s">
        <v>182</v>
      </c>
      <c r="B27" s="226"/>
      <c r="C27" s="233">
        <v>0</v>
      </c>
      <c r="D27" s="226"/>
      <c r="E27" s="233">
        <v>109</v>
      </c>
    </row>
    <row r="28" spans="1:5" ht="26.25">
      <c r="A28" s="138" t="s">
        <v>98</v>
      </c>
      <c r="B28" s="226"/>
      <c r="C28" s="233">
        <v>6329</v>
      </c>
      <c r="D28" s="226"/>
      <c r="E28" s="233">
        <v>5805</v>
      </c>
    </row>
    <row r="29" spans="1:5" ht="13.5">
      <c r="A29" s="138" t="s">
        <v>96</v>
      </c>
      <c r="B29" s="226"/>
      <c r="C29" s="233">
        <v>-15485</v>
      </c>
      <c r="D29" s="226"/>
      <c r="E29" s="233">
        <v>-13151</v>
      </c>
    </row>
    <row r="30" spans="1:5" ht="13.5">
      <c r="A30" s="138" t="s">
        <v>130</v>
      </c>
      <c r="B30" s="226"/>
      <c r="C30" s="233">
        <v>8343</v>
      </c>
      <c r="D30" s="226"/>
      <c r="E30" s="233">
        <v>13126</v>
      </c>
    </row>
    <row r="31" spans="1:5" ht="13.5">
      <c r="A31" s="143" t="s">
        <v>97</v>
      </c>
      <c r="B31" s="226"/>
      <c r="C31" s="233">
        <v>-340</v>
      </c>
      <c r="D31" s="226"/>
      <c r="E31" s="233">
        <v>-610</v>
      </c>
    </row>
    <row r="32" spans="1:5" ht="13.5">
      <c r="A32" s="138" t="s">
        <v>131</v>
      </c>
      <c r="B32" s="226"/>
      <c r="C32" s="233">
        <v>352</v>
      </c>
      <c r="D32" s="226"/>
      <c r="E32" s="233">
        <v>844</v>
      </c>
    </row>
    <row r="33" spans="1:5" ht="15.75" customHeight="1">
      <c r="A33" s="144" t="s">
        <v>103</v>
      </c>
      <c r="B33" s="226"/>
      <c r="C33" s="233">
        <v>343</v>
      </c>
      <c r="D33" s="226"/>
      <c r="E33" s="233">
        <v>1232</v>
      </c>
    </row>
    <row r="34" spans="1:5" ht="13.5">
      <c r="A34" s="142" t="s">
        <v>106</v>
      </c>
      <c r="B34" s="226"/>
      <c r="C34" s="234">
        <f>SUM(C20:C33)</f>
        <v>-7875</v>
      </c>
      <c r="D34" s="226"/>
      <c r="E34" s="234">
        <f>SUM(E20:E33)</f>
        <v>-7302</v>
      </c>
    </row>
    <row r="35" spans="1:6" ht="4.5" customHeight="1">
      <c r="A35" s="138"/>
      <c r="B35" s="226"/>
      <c r="C35" s="236"/>
      <c r="D35" s="226"/>
      <c r="E35" s="236"/>
      <c r="F35" s="137" t="s">
        <v>1</v>
      </c>
    </row>
    <row r="36" spans="1:5" ht="13.5">
      <c r="A36" s="145" t="s">
        <v>164</v>
      </c>
      <c r="B36" s="226"/>
      <c r="C36" s="233"/>
      <c r="D36" s="226"/>
      <c r="E36" s="227"/>
    </row>
    <row r="37" spans="1:5" ht="13.5">
      <c r="A37" s="138" t="s">
        <v>107</v>
      </c>
      <c r="B37" s="226"/>
      <c r="C37" s="233">
        <v>0</v>
      </c>
      <c r="D37" s="226"/>
      <c r="E37" s="227">
        <v>4165</v>
      </c>
    </row>
    <row r="38" spans="1:5" ht="13.5">
      <c r="A38" s="138" t="s">
        <v>145</v>
      </c>
      <c r="B38" s="226"/>
      <c r="C38" s="233">
        <v>-5390</v>
      </c>
      <c r="D38" s="226"/>
      <c r="E38" s="227">
        <v>-7501</v>
      </c>
    </row>
    <row r="39" spans="1:5" ht="13.5">
      <c r="A39" s="138" t="s">
        <v>132</v>
      </c>
      <c r="B39" s="226"/>
      <c r="C39" s="233">
        <v>17363</v>
      </c>
      <c r="D39" s="226"/>
      <c r="E39" s="227">
        <v>16</v>
      </c>
    </row>
    <row r="40" spans="1:5" ht="13.5">
      <c r="A40" s="138" t="s">
        <v>133</v>
      </c>
      <c r="B40" s="226"/>
      <c r="C40" s="233">
        <v>-8729</v>
      </c>
      <c r="D40" s="226"/>
      <c r="E40" s="227">
        <v>-51580</v>
      </c>
    </row>
    <row r="41" spans="1:5" ht="13.5">
      <c r="A41" s="138" t="s">
        <v>170</v>
      </c>
      <c r="B41" s="226"/>
      <c r="C41" s="233">
        <v>0</v>
      </c>
      <c r="D41" s="226"/>
      <c r="E41" s="227">
        <v>3787</v>
      </c>
    </row>
    <row r="42" spans="1:5" ht="15" customHeight="1">
      <c r="A42" s="146" t="s">
        <v>113</v>
      </c>
      <c r="B42" s="226"/>
      <c r="C42" s="233">
        <v>-1325</v>
      </c>
      <c r="D42" s="226"/>
      <c r="E42" s="233">
        <v>-1800</v>
      </c>
    </row>
    <row r="43" spans="1:5" ht="13.5">
      <c r="A43" s="144" t="s">
        <v>137</v>
      </c>
      <c r="B43" s="226"/>
      <c r="C43" s="233">
        <v>2798</v>
      </c>
      <c r="D43" s="226"/>
      <c r="E43" s="233">
        <v>3</v>
      </c>
    </row>
    <row r="44" spans="1:5" ht="13.5">
      <c r="A44" s="144" t="s">
        <v>69</v>
      </c>
      <c r="B44" s="226"/>
      <c r="C44" s="233">
        <v>-1150</v>
      </c>
      <c r="D44" s="226"/>
      <c r="E44" s="233">
        <v>-5201</v>
      </c>
    </row>
    <row r="45" spans="1:5" ht="15" customHeight="1">
      <c r="A45" s="146" t="s">
        <v>110</v>
      </c>
      <c r="B45" s="226"/>
      <c r="C45" s="233">
        <v>-6071</v>
      </c>
      <c r="D45" s="226"/>
      <c r="E45" s="233">
        <v>-4794</v>
      </c>
    </row>
    <row r="46" spans="1:5" ht="13.5">
      <c r="A46" s="138" t="s">
        <v>109</v>
      </c>
      <c r="B46" s="226"/>
      <c r="C46" s="233">
        <v>-78</v>
      </c>
      <c r="D46" s="226"/>
      <c r="E46" s="233">
        <v>-79</v>
      </c>
    </row>
    <row r="47" spans="1:5" s="140" customFormat="1" ht="15" customHeight="1">
      <c r="A47" s="147" t="s">
        <v>108</v>
      </c>
      <c r="B47" s="226"/>
      <c r="C47" s="234">
        <f>SUM(C35:C46)</f>
        <v>-2582</v>
      </c>
      <c r="D47" s="226"/>
      <c r="E47" s="234">
        <f>SUM(E37:E46)</f>
        <v>-62984</v>
      </c>
    </row>
    <row r="48" spans="1:5" ht="4.5" customHeight="1">
      <c r="A48" s="146"/>
      <c r="B48" s="226"/>
      <c r="C48" s="277"/>
      <c r="D48" s="226"/>
      <c r="E48" s="277"/>
    </row>
    <row r="49" spans="1:5" ht="15" customHeight="1">
      <c r="A49" s="148" t="s">
        <v>146</v>
      </c>
      <c r="B49" s="226"/>
      <c r="C49" s="237">
        <f>C17+C34+C47</f>
        <v>-5933</v>
      </c>
      <c r="D49" s="226"/>
      <c r="E49" s="237">
        <f>E17+E34+E47</f>
        <v>1228</v>
      </c>
    </row>
    <row r="50" spans="1:5" s="140" customFormat="1" ht="15" customHeight="1">
      <c r="A50" s="146" t="s">
        <v>114</v>
      </c>
      <c r="B50" s="226"/>
      <c r="C50" s="233">
        <v>7671</v>
      </c>
      <c r="D50" s="226"/>
      <c r="E50" s="233">
        <v>2595</v>
      </c>
    </row>
    <row r="51" spans="1:5" ht="15" customHeight="1" thickBot="1">
      <c r="A51" s="147" t="s">
        <v>183</v>
      </c>
      <c r="B51" s="226">
        <v>24</v>
      </c>
      <c r="C51" s="238">
        <f>C50+C49</f>
        <v>1738</v>
      </c>
      <c r="D51" s="226"/>
      <c r="E51" s="238">
        <f>E50+E49</f>
        <v>3823</v>
      </c>
    </row>
    <row r="52" spans="1:5" ht="15" customHeight="1" thickTop="1">
      <c r="A52" s="147"/>
      <c r="B52" s="135"/>
      <c r="C52" s="149"/>
      <c r="D52" s="135"/>
      <c r="E52" s="149"/>
    </row>
    <row r="53" spans="1:5" ht="15" customHeight="1">
      <c r="A53" s="150" t="str">
        <f>'IS'!A43</f>
        <v>The notes on pages 5 to 88 are an integral part of the present financial statement.</v>
      </c>
      <c r="B53" s="135"/>
      <c r="C53" s="151"/>
      <c r="D53" s="135"/>
      <c r="E53" s="136"/>
    </row>
    <row r="54" spans="1:5" ht="15" customHeight="1">
      <c r="A54" s="150"/>
      <c r="B54" s="135"/>
      <c r="C54" s="135"/>
      <c r="D54" s="135"/>
      <c r="E54" s="136"/>
    </row>
    <row r="55" spans="1:4" ht="15" customHeight="1">
      <c r="A55" s="152" t="s">
        <v>10</v>
      </c>
      <c r="B55" s="153"/>
      <c r="C55" s="153"/>
      <c r="D55" s="153"/>
    </row>
    <row r="56" spans="1:4" ht="14.25">
      <c r="A56" s="155" t="s">
        <v>7</v>
      </c>
      <c r="B56" s="153"/>
      <c r="C56" s="153"/>
      <c r="D56" s="153"/>
    </row>
    <row r="57" spans="1:4" ht="13.5">
      <c r="A57" s="156"/>
      <c r="B57" s="153"/>
      <c r="C57" s="153"/>
      <c r="D57" s="153"/>
    </row>
    <row r="58" spans="1:4" ht="14.25">
      <c r="A58" s="152" t="s">
        <v>11</v>
      </c>
      <c r="B58" s="153"/>
      <c r="C58" s="153"/>
      <c r="D58" s="153"/>
    </row>
    <row r="59" spans="1:4" ht="14.25">
      <c r="A59" s="155" t="s">
        <v>12</v>
      </c>
      <c r="B59" s="153"/>
      <c r="C59" s="153"/>
      <c r="D59" s="153"/>
    </row>
    <row r="60" spans="1:4" ht="13.5">
      <c r="A60" s="156"/>
      <c r="B60" s="153"/>
      <c r="C60" s="153"/>
      <c r="D60" s="153"/>
    </row>
    <row r="61" spans="1:4" ht="14.25">
      <c r="A61" s="157" t="s">
        <v>52</v>
      </c>
      <c r="B61" s="153"/>
      <c r="C61" s="153"/>
      <c r="D61" s="153"/>
    </row>
    <row r="62" spans="1:4" ht="14.25">
      <c r="A62" s="158" t="s">
        <v>53</v>
      </c>
      <c r="B62" s="153"/>
      <c r="C62" s="153"/>
      <c r="D62" s="153"/>
    </row>
    <row r="63" spans="1:4" ht="13.5">
      <c r="A63" s="159"/>
      <c r="B63" s="153"/>
      <c r="C63" s="153"/>
      <c r="D63" s="153"/>
    </row>
    <row r="64" spans="1:5" ht="14.25">
      <c r="A64" s="160"/>
      <c r="B64" s="161"/>
      <c r="C64" s="161"/>
      <c r="D64" s="161"/>
      <c r="E64" s="162"/>
    </row>
    <row r="65" ht="13.5">
      <c r="A65" s="163"/>
    </row>
    <row r="66" ht="14.25">
      <c r="A66" s="165"/>
    </row>
    <row r="67" ht="14.25">
      <c r="A67" s="166"/>
    </row>
    <row r="68" ht="14.25">
      <c r="A68" s="167"/>
    </row>
    <row r="69" ht="14.25">
      <c r="A69" s="168"/>
    </row>
    <row r="70" ht="14.25">
      <c r="A70" s="167"/>
    </row>
    <row r="71" ht="13.5">
      <c r="A71" s="169"/>
    </row>
    <row r="72" ht="13.5">
      <c r="A72" s="169"/>
    </row>
  </sheetData>
  <sheetProtection/>
  <printOptions/>
  <pageMargins left="0.8267716535433072" right="0.5118110236220472" top="0.5118110236220472" bottom="0.5118110236220472" header="0.2362204724409449" footer="0.2362204724409449"/>
  <pageSetup blackAndWhite="1" firstPageNumber="3" useFirstPageNumber="1" horizontalDpi="300" verticalDpi="300" orientation="portrait" paperSize="9" scale="80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70" zoomScaleNormal="70" zoomScaleSheetLayoutView="100" workbookViewId="0" topLeftCell="A22">
      <selection activeCell="C49" sqref="C49"/>
    </sheetView>
  </sheetViews>
  <sheetFormatPr defaultColWidth="11.421875" defaultRowHeight="12.75"/>
  <cols>
    <col min="1" max="1" width="54.7109375" style="220" customWidth="1"/>
    <col min="2" max="2" width="12.8515625" style="4" bestFit="1" customWidth="1"/>
    <col min="3" max="3" width="12.28125" style="4" customWidth="1"/>
    <col min="4" max="4" width="0.2890625" style="4" customWidth="1"/>
    <col min="5" max="5" width="10.421875" style="4" customWidth="1"/>
    <col min="6" max="6" width="0.2890625" style="4" customWidth="1"/>
    <col min="7" max="7" width="15.28125" style="4" customWidth="1"/>
    <col min="8" max="8" width="0.2890625" style="4" customWidth="1"/>
    <col min="9" max="9" width="15.00390625" style="4" customWidth="1"/>
    <col min="10" max="10" width="0.2890625" style="4" customWidth="1"/>
    <col min="11" max="11" width="12.8515625" style="4" customWidth="1"/>
    <col min="12" max="12" width="0.2890625" style="4" customWidth="1"/>
    <col min="13" max="13" width="14.28125" style="4" customWidth="1"/>
    <col min="14" max="14" width="0.2890625" style="4" customWidth="1"/>
    <col min="15" max="15" width="14.421875" style="4" customWidth="1"/>
    <col min="16" max="16" width="0.42578125" style="4" customWidth="1"/>
    <col min="17" max="17" width="14.57421875" style="4" customWidth="1"/>
    <col min="18" max="16384" width="11.421875" style="4" customWidth="1"/>
  </cols>
  <sheetData>
    <row r="1" spans="1:17" ht="18" customHeight="1">
      <c r="A1" s="213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93" t="s">
        <v>165</v>
      </c>
      <c r="B2" s="293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7" ht="18" customHeight="1">
      <c r="A3" s="185" t="str">
        <f>'IS'!A3</f>
        <v>for the period ended 30 September 2014</v>
      </c>
      <c r="B3" s="1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6.7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</row>
    <row r="5" spans="1:17" s="69" customFormat="1" ht="13.5">
      <c r="A5" s="291"/>
      <c r="B5" s="64"/>
      <c r="C5" s="295" t="s">
        <v>138</v>
      </c>
      <c r="D5" s="173"/>
      <c r="E5" s="289" t="s">
        <v>69</v>
      </c>
      <c r="F5" s="174"/>
      <c r="G5" s="289" t="s">
        <v>118</v>
      </c>
      <c r="H5" s="174"/>
      <c r="I5" s="289" t="s">
        <v>119</v>
      </c>
      <c r="J5" s="173"/>
      <c r="K5" s="289" t="s">
        <v>120</v>
      </c>
      <c r="L5" s="174"/>
      <c r="M5" s="289" t="s">
        <v>121</v>
      </c>
      <c r="N5" s="174"/>
      <c r="O5" s="289" t="s">
        <v>71</v>
      </c>
      <c r="P5" s="174"/>
      <c r="Q5" s="289" t="s">
        <v>122</v>
      </c>
    </row>
    <row r="6" spans="1:17" s="70" customFormat="1" ht="13.5">
      <c r="A6" s="292"/>
      <c r="B6" s="175" t="s">
        <v>87</v>
      </c>
      <c r="C6" s="295"/>
      <c r="D6" s="176"/>
      <c r="E6" s="290"/>
      <c r="F6" s="111"/>
      <c r="G6" s="290"/>
      <c r="H6" s="111"/>
      <c r="I6" s="290"/>
      <c r="J6" s="176"/>
      <c r="K6" s="290"/>
      <c r="L6" s="111"/>
      <c r="M6" s="290"/>
      <c r="N6" s="111"/>
      <c r="O6" s="290"/>
      <c r="P6" s="111"/>
      <c r="Q6" s="290"/>
    </row>
    <row r="7" spans="1:17" s="73" customFormat="1" ht="13.5">
      <c r="A7" s="214"/>
      <c r="B7" s="71"/>
      <c r="C7" s="72" t="s">
        <v>0</v>
      </c>
      <c r="D7" s="72"/>
      <c r="E7" s="72" t="s">
        <v>0</v>
      </c>
      <c r="F7" s="72"/>
      <c r="G7" s="72" t="s">
        <v>0</v>
      </c>
      <c r="H7" s="72"/>
      <c r="I7" s="72" t="s">
        <v>0</v>
      </c>
      <c r="J7" s="72"/>
      <c r="K7" s="72" t="s">
        <v>0</v>
      </c>
      <c r="L7" s="72"/>
      <c r="M7" s="72" t="s">
        <v>0</v>
      </c>
      <c r="N7" s="72"/>
      <c r="O7" s="72" t="s">
        <v>0</v>
      </c>
      <c r="P7" s="72"/>
      <c r="Q7" s="72" t="s">
        <v>0</v>
      </c>
    </row>
    <row r="8" spans="1:17" s="76" customFormat="1" ht="14.25">
      <c r="A8" s="190"/>
      <c r="B8" s="74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5"/>
      <c r="P8" s="72"/>
      <c r="Q8" s="72"/>
    </row>
    <row r="9" spans="1:17" s="80" customFormat="1" ht="13.5">
      <c r="A9" s="77" t="s">
        <v>166</v>
      </c>
      <c r="B9" s="5"/>
      <c r="C9" s="240">
        <v>132000</v>
      </c>
      <c r="D9" s="241"/>
      <c r="E9" s="240">
        <v>-12156</v>
      </c>
      <c r="F9" s="241"/>
      <c r="G9" s="240">
        <v>25934</v>
      </c>
      <c r="H9" s="241"/>
      <c r="I9" s="240">
        <v>25093</v>
      </c>
      <c r="J9" s="241"/>
      <c r="K9" s="240">
        <v>514</v>
      </c>
      <c r="L9" s="241"/>
      <c r="M9" s="240">
        <v>138387</v>
      </c>
      <c r="N9" s="241"/>
      <c r="O9" s="240">
        <v>41168</v>
      </c>
      <c r="P9" s="241"/>
      <c r="Q9" s="242">
        <v>350940</v>
      </c>
    </row>
    <row r="10" spans="1:17" s="80" customFormat="1" ht="13.5">
      <c r="A10" s="77"/>
      <c r="B10" s="5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1:17" s="80" customFormat="1" ht="13.5">
      <c r="A11" s="84" t="s">
        <v>147</v>
      </c>
      <c r="B11" s="278"/>
      <c r="C11" s="81">
        <v>0</v>
      </c>
      <c r="D11" s="81"/>
      <c r="E11" s="81">
        <v>0</v>
      </c>
      <c r="F11" s="81"/>
      <c r="G11" s="81">
        <v>0</v>
      </c>
      <c r="H11" s="81"/>
      <c r="I11" s="81">
        <v>0</v>
      </c>
      <c r="J11" s="81"/>
      <c r="K11" s="81">
        <v>0</v>
      </c>
      <c r="L11" s="81"/>
      <c r="M11" s="81">
        <v>0</v>
      </c>
      <c r="N11" s="81"/>
      <c r="O11" s="81">
        <v>-108</v>
      </c>
      <c r="P11" s="81"/>
      <c r="Q11" s="221">
        <f>SUM(C11:O11)</f>
        <v>-108</v>
      </c>
    </row>
    <row r="12" spans="1:17" s="80" customFormat="1" ht="13.5">
      <c r="A12" s="84"/>
      <c r="B12" s="5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/>
    </row>
    <row r="13" spans="1:17" s="80" customFormat="1" ht="14.25" thickBot="1">
      <c r="A13" s="77" t="s">
        <v>167</v>
      </c>
      <c r="B13" s="278">
        <v>25</v>
      </c>
      <c r="C13" s="243">
        <f>C9+C11</f>
        <v>132000</v>
      </c>
      <c r="D13" s="78"/>
      <c r="E13" s="243">
        <f>E9+E11</f>
        <v>-12156</v>
      </c>
      <c r="F13" s="79"/>
      <c r="G13" s="243">
        <f>G9+G11</f>
        <v>25934</v>
      </c>
      <c r="H13" s="78"/>
      <c r="I13" s="243">
        <f>I9+I11</f>
        <v>25093</v>
      </c>
      <c r="J13" s="86"/>
      <c r="K13" s="243">
        <f>K9+K11</f>
        <v>514</v>
      </c>
      <c r="L13" s="78"/>
      <c r="M13" s="243">
        <f>M9+M11</f>
        <v>138387</v>
      </c>
      <c r="N13" s="78"/>
      <c r="O13" s="243">
        <f>O9+O11</f>
        <v>41060</v>
      </c>
      <c r="P13" s="78"/>
      <c r="Q13" s="243">
        <f>Q9+Q11</f>
        <v>350832</v>
      </c>
    </row>
    <row r="14" spans="1:17" s="80" customFormat="1" ht="12" customHeight="1" thickTop="1">
      <c r="A14" s="77"/>
      <c r="B14" s="5"/>
      <c r="C14" s="193"/>
      <c r="D14" s="193"/>
      <c r="E14" s="66"/>
      <c r="F14" s="65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87"/>
    </row>
    <row r="15" spans="1:17" s="80" customFormat="1" ht="14.25" customHeight="1">
      <c r="A15" s="54" t="s">
        <v>134</v>
      </c>
      <c r="B15" s="54"/>
      <c r="C15" s="193"/>
      <c r="D15" s="193"/>
      <c r="E15" s="66"/>
      <c r="F15" s="65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87"/>
    </row>
    <row r="16" spans="1:17" s="80" customFormat="1" ht="13.5">
      <c r="A16" s="83" t="s">
        <v>69</v>
      </c>
      <c r="B16" s="5"/>
      <c r="C16" s="81">
        <v>0</v>
      </c>
      <c r="D16" s="81"/>
      <c r="E16" s="81">
        <v>-5949</v>
      </c>
      <c r="F16" s="81"/>
      <c r="G16" s="81">
        <v>0</v>
      </c>
      <c r="H16" s="81"/>
      <c r="I16" s="81">
        <v>0</v>
      </c>
      <c r="J16" s="81"/>
      <c r="K16" s="81">
        <v>0</v>
      </c>
      <c r="L16" s="81"/>
      <c r="M16" s="81">
        <v>0</v>
      </c>
      <c r="N16" s="81"/>
      <c r="O16" s="81">
        <v>0</v>
      </c>
      <c r="P16" s="81"/>
      <c r="Q16" s="81">
        <f>SUM(C16:P16)</f>
        <v>-5949</v>
      </c>
    </row>
    <row r="17" spans="1:17" s="80" customFormat="1" ht="13.5">
      <c r="A17" s="84" t="s">
        <v>115</v>
      </c>
      <c r="B17" s="5"/>
      <c r="C17" s="244">
        <v>0</v>
      </c>
      <c r="D17" s="81"/>
      <c r="E17" s="244">
        <v>0</v>
      </c>
      <c r="F17" s="81">
        <v>-5949</v>
      </c>
      <c r="G17" s="244">
        <f>G18</f>
        <v>4117</v>
      </c>
      <c r="H17" s="81">
        <v>-5949</v>
      </c>
      <c r="I17" s="244">
        <v>0</v>
      </c>
      <c r="J17" s="81">
        <v>-5949</v>
      </c>
      <c r="K17" s="244">
        <v>0</v>
      </c>
      <c r="L17" s="81">
        <v>-5949</v>
      </c>
      <c r="M17" s="244">
        <f>M18</f>
        <v>28121</v>
      </c>
      <c r="N17" s="81">
        <v>-5949</v>
      </c>
      <c r="O17" s="244">
        <f>O18+O19</f>
        <v>-41168</v>
      </c>
      <c r="P17" s="81"/>
      <c r="Q17" s="244">
        <f>G17+M17+O17</f>
        <v>-8930</v>
      </c>
    </row>
    <row r="18" spans="1:17" s="80" customFormat="1" ht="13.5">
      <c r="A18" s="215" t="s">
        <v>116</v>
      </c>
      <c r="B18" s="85"/>
      <c r="C18" s="222">
        <v>0</v>
      </c>
      <c r="D18" s="222"/>
      <c r="E18" s="222">
        <v>0</v>
      </c>
      <c r="F18" s="222"/>
      <c r="G18" s="222">
        <v>4117</v>
      </c>
      <c r="H18" s="222"/>
      <c r="I18" s="222">
        <v>0</v>
      </c>
      <c r="J18" s="222"/>
      <c r="K18" s="222">
        <v>0</v>
      </c>
      <c r="L18" s="222"/>
      <c r="M18" s="222">
        <v>28121</v>
      </c>
      <c r="N18" s="222"/>
      <c r="O18" s="222">
        <f>-G18-M18</f>
        <v>-32238</v>
      </c>
      <c r="P18" s="222"/>
      <c r="Q18" s="81">
        <f>SUM(C18:P18)</f>
        <v>0</v>
      </c>
    </row>
    <row r="19" spans="1:17" s="80" customFormat="1" ht="13.5">
      <c r="A19" s="215" t="s">
        <v>124</v>
      </c>
      <c r="B19" s="85"/>
      <c r="C19" s="222">
        <v>0</v>
      </c>
      <c r="D19" s="222"/>
      <c r="E19" s="222">
        <v>0</v>
      </c>
      <c r="F19" s="222"/>
      <c r="G19" s="222">
        <v>0</v>
      </c>
      <c r="H19" s="222"/>
      <c r="I19" s="222">
        <v>0</v>
      </c>
      <c r="J19" s="222"/>
      <c r="K19" s="222">
        <v>0</v>
      </c>
      <c r="L19" s="222"/>
      <c r="M19" s="222">
        <v>0</v>
      </c>
      <c r="N19" s="222"/>
      <c r="O19" s="222">
        <v>-8930</v>
      </c>
      <c r="P19" s="222"/>
      <c r="Q19" s="222">
        <f>SUM(C19:P19)</f>
        <v>-8930</v>
      </c>
    </row>
    <row r="20" spans="1:17" s="80" customFormat="1" ht="13.5">
      <c r="A20" s="215"/>
      <c r="B20" s="5"/>
      <c r="C20" s="81"/>
      <c r="D20" s="81"/>
      <c r="E20" s="81"/>
      <c r="F20" s="81">
        <v>-5949</v>
      </c>
      <c r="G20" s="81"/>
      <c r="H20" s="81">
        <v>-5949</v>
      </c>
      <c r="I20" s="81"/>
      <c r="J20" s="81">
        <v>-5949</v>
      </c>
      <c r="K20" s="81"/>
      <c r="L20" s="81"/>
      <c r="M20" s="81"/>
      <c r="N20" s="81"/>
      <c r="O20" s="81"/>
      <c r="P20" s="81"/>
      <c r="Q20" s="81"/>
    </row>
    <row r="21" spans="1:17" s="80" customFormat="1" ht="13.5">
      <c r="A21" s="239" t="s">
        <v>150</v>
      </c>
      <c r="B21" s="279"/>
      <c r="C21" s="245">
        <f>+C22+C23</f>
        <v>0</v>
      </c>
      <c r="D21" s="241"/>
      <c r="E21" s="245">
        <f>+E22+E23</f>
        <v>0</v>
      </c>
      <c r="F21" s="241"/>
      <c r="G21" s="245">
        <f>+G22+G23</f>
        <v>0</v>
      </c>
      <c r="H21" s="241"/>
      <c r="I21" s="245">
        <f>+I22+I23</f>
        <v>-318</v>
      </c>
      <c r="J21" s="241"/>
      <c r="K21" s="245">
        <f>+K22+K23</f>
        <v>470</v>
      </c>
      <c r="L21" s="241"/>
      <c r="M21" s="245">
        <v>0</v>
      </c>
      <c r="N21" s="241"/>
      <c r="O21" s="245">
        <f>+O22+O23</f>
        <v>33581</v>
      </c>
      <c r="P21" s="241"/>
      <c r="Q21" s="245">
        <f>SUM(C21:P21)</f>
        <v>33733</v>
      </c>
    </row>
    <row r="22" spans="1:17" s="80" customFormat="1" ht="13.5">
      <c r="A22" s="215" t="s">
        <v>148</v>
      </c>
      <c r="B22" s="5"/>
      <c r="C22" s="222">
        <v>0</v>
      </c>
      <c r="D22" s="222"/>
      <c r="E22" s="222">
        <v>0</v>
      </c>
      <c r="F22" s="222"/>
      <c r="G22" s="222">
        <v>0</v>
      </c>
      <c r="H22" s="222"/>
      <c r="I22" s="222">
        <v>0</v>
      </c>
      <c r="J22" s="222"/>
      <c r="K22" s="222">
        <v>0</v>
      </c>
      <c r="L22" s="222"/>
      <c r="M22" s="222">
        <v>0</v>
      </c>
      <c r="N22" s="222"/>
      <c r="O22" s="222">
        <v>33661</v>
      </c>
      <c r="P22" s="222"/>
      <c r="Q22" s="222">
        <f>SUM(C22:P22)</f>
        <v>33661</v>
      </c>
    </row>
    <row r="23" spans="1:17" s="80" customFormat="1" ht="13.5">
      <c r="A23" s="215" t="s">
        <v>149</v>
      </c>
      <c r="B23" s="5"/>
      <c r="C23" s="222">
        <v>0</v>
      </c>
      <c r="D23" s="222"/>
      <c r="E23" s="222">
        <v>0</v>
      </c>
      <c r="F23" s="222"/>
      <c r="G23" s="222">
        <v>0</v>
      </c>
      <c r="H23" s="222"/>
      <c r="I23" s="222">
        <v>-318</v>
      </c>
      <c r="J23" s="222"/>
      <c r="K23" s="222">
        <v>470</v>
      </c>
      <c r="L23" s="222"/>
      <c r="M23" s="222">
        <v>0</v>
      </c>
      <c r="N23" s="222"/>
      <c r="O23" s="222">
        <v>-80</v>
      </c>
      <c r="P23" s="222"/>
      <c r="Q23" s="222">
        <f>SUM(C23:P23)</f>
        <v>72</v>
      </c>
    </row>
    <row r="24" spans="1:17" s="80" customFormat="1" ht="11.25" customHeight="1">
      <c r="A24" s="216"/>
      <c r="B24" s="5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s="80" customFormat="1" ht="13.5">
      <c r="A25" s="216" t="s">
        <v>117</v>
      </c>
      <c r="B25" s="5"/>
      <c r="C25" s="81">
        <v>0</v>
      </c>
      <c r="D25" s="81"/>
      <c r="E25" s="81">
        <v>0</v>
      </c>
      <c r="F25" s="81"/>
      <c r="G25" s="81">
        <v>0</v>
      </c>
      <c r="H25" s="81"/>
      <c r="I25" s="81">
        <f>-365-1018</f>
        <v>-1383</v>
      </c>
      <c r="J25" s="81"/>
      <c r="K25" s="81">
        <v>0</v>
      </c>
      <c r="L25" s="81"/>
      <c r="M25" s="81">
        <v>0</v>
      </c>
      <c r="N25" s="81"/>
      <c r="O25" s="81">
        <f>-I25</f>
        <v>1383</v>
      </c>
      <c r="P25" s="81"/>
      <c r="Q25" s="81">
        <f>I25+O25</f>
        <v>0</v>
      </c>
    </row>
    <row r="26" spans="1:17" s="80" customFormat="1" ht="13.5">
      <c r="A26" s="216"/>
      <c r="B26" s="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s="80" customFormat="1" ht="14.25" thickBot="1">
      <c r="A27" s="77" t="s">
        <v>151</v>
      </c>
      <c r="B27" s="278">
        <v>25</v>
      </c>
      <c r="C27" s="223">
        <f>+C13+C16+C17+C21+C25</f>
        <v>132000</v>
      </c>
      <c r="D27" s="193"/>
      <c r="E27" s="223">
        <f>+E13+E16+E17+E21+E25</f>
        <v>-18105</v>
      </c>
      <c r="F27" s="65"/>
      <c r="G27" s="223">
        <f>+G13+G16+G17+G21+G25</f>
        <v>30051</v>
      </c>
      <c r="H27" s="224"/>
      <c r="I27" s="223">
        <f>+I13+I16+I17+I21+I25</f>
        <v>23392</v>
      </c>
      <c r="J27" s="224"/>
      <c r="K27" s="223">
        <f>+K13+K16+K17+K21+K25</f>
        <v>984</v>
      </c>
      <c r="L27" s="224"/>
      <c r="M27" s="223">
        <f>+M13+M16+M17+M21+M25</f>
        <v>166508</v>
      </c>
      <c r="N27" s="224"/>
      <c r="O27" s="223">
        <f>+O13+O16+O17+O21+O25</f>
        <v>34856</v>
      </c>
      <c r="P27" s="224"/>
      <c r="Q27" s="223">
        <f>+Q13+Q16+Q17+Q21+Q25</f>
        <v>369686</v>
      </c>
    </row>
    <row r="28" spans="1:17" s="80" customFormat="1" ht="14.25" thickTop="1">
      <c r="A28" s="77"/>
      <c r="B28" s="177"/>
      <c r="C28" s="193"/>
      <c r="D28" s="193"/>
      <c r="E28" s="66"/>
      <c r="F28" s="65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87"/>
    </row>
    <row r="29" spans="1:17" s="80" customFormat="1" ht="14.25" customHeight="1">
      <c r="A29" s="280" t="s">
        <v>168</v>
      </c>
      <c r="B29" s="280"/>
      <c r="C29" s="193"/>
      <c r="D29" s="193"/>
      <c r="E29" s="66"/>
      <c r="F29" s="65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87"/>
    </row>
    <row r="30" spans="1:17" s="80" customFormat="1" ht="13.5">
      <c r="A30" s="83" t="s">
        <v>69</v>
      </c>
      <c r="B30" s="5"/>
      <c r="C30" s="81">
        <v>0</v>
      </c>
      <c r="D30" s="193"/>
      <c r="E30" s="88">
        <v>-1152</v>
      </c>
      <c r="F30" s="65"/>
      <c r="G30" s="81">
        <v>0</v>
      </c>
      <c r="H30" s="62"/>
      <c r="I30" s="81">
        <v>0</v>
      </c>
      <c r="J30" s="62"/>
      <c r="K30" s="81">
        <v>0</v>
      </c>
      <c r="L30" s="62"/>
      <c r="M30" s="81">
        <v>0</v>
      </c>
      <c r="N30" s="62"/>
      <c r="O30" s="81">
        <v>0</v>
      </c>
      <c r="P30" s="62"/>
      <c r="Q30" s="81">
        <f>SUM(C30:P30)</f>
        <v>-1152</v>
      </c>
    </row>
    <row r="31" spans="1:17" s="80" customFormat="1" ht="13.5">
      <c r="A31" s="83" t="s">
        <v>169</v>
      </c>
      <c r="B31" s="5"/>
      <c r="C31" s="81"/>
      <c r="D31" s="193"/>
      <c r="E31" s="246">
        <v>2197</v>
      </c>
      <c r="F31" s="65"/>
      <c r="G31" s="81"/>
      <c r="H31" s="62"/>
      <c r="I31" s="81"/>
      <c r="J31" s="62"/>
      <c r="K31" s="81"/>
      <c r="L31" s="62"/>
      <c r="M31" s="81"/>
      <c r="N31" s="62"/>
      <c r="O31" s="81">
        <v>587</v>
      </c>
      <c r="P31" s="62"/>
      <c r="Q31" s="81">
        <f>SUM(C31:P31)</f>
        <v>2784</v>
      </c>
    </row>
    <row r="32" spans="1:17" s="80" customFormat="1" ht="13.5">
      <c r="A32" s="84" t="s">
        <v>115</v>
      </c>
      <c r="B32" s="5"/>
      <c r="C32" s="247"/>
      <c r="D32" s="193"/>
      <c r="E32" s="248"/>
      <c r="F32" s="65"/>
      <c r="G32" s="250">
        <f>G33</f>
        <v>3504</v>
      </c>
      <c r="H32" s="62"/>
      <c r="I32" s="249"/>
      <c r="J32" s="62"/>
      <c r="K32" s="249"/>
      <c r="L32" s="62"/>
      <c r="M32" s="250">
        <f>M33</f>
        <v>22649</v>
      </c>
      <c r="N32" s="62"/>
      <c r="O32" s="250">
        <f>O33+O34</f>
        <v>-35043</v>
      </c>
      <c r="P32" s="62"/>
      <c r="Q32" s="244">
        <f>SUM(C32:P32)</f>
        <v>-8890</v>
      </c>
    </row>
    <row r="33" spans="1:17" s="80" customFormat="1" ht="13.5">
      <c r="A33" s="215" t="s">
        <v>116</v>
      </c>
      <c r="B33" s="85"/>
      <c r="C33" s="81">
        <v>0</v>
      </c>
      <c r="D33" s="193"/>
      <c r="E33" s="81">
        <v>0</v>
      </c>
      <c r="F33" s="65"/>
      <c r="G33" s="81">
        <v>3504</v>
      </c>
      <c r="H33" s="62"/>
      <c r="I33" s="81">
        <v>0</v>
      </c>
      <c r="J33" s="62"/>
      <c r="K33" s="81">
        <v>0</v>
      </c>
      <c r="L33" s="62"/>
      <c r="M33" s="81">
        <v>22649</v>
      </c>
      <c r="N33" s="62"/>
      <c r="O33" s="81">
        <f>-SUM(G33:N33)</f>
        <v>-26153</v>
      </c>
      <c r="P33" s="62"/>
      <c r="Q33" s="81">
        <v>0</v>
      </c>
    </row>
    <row r="34" spans="1:17" s="80" customFormat="1" ht="13.5">
      <c r="A34" s="215" t="s">
        <v>124</v>
      </c>
      <c r="B34" s="85"/>
      <c r="C34" s="81">
        <v>0</v>
      </c>
      <c r="D34" s="193"/>
      <c r="E34" s="81">
        <v>0</v>
      </c>
      <c r="F34" s="65"/>
      <c r="G34" s="81">
        <v>0</v>
      </c>
      <c r="H34" s="62"/>
      <c r="I34" s="81">
        <v>0</v>
      </c>
      <c r="J34" s="62"/>
      <c r="K34" s="81">
        <v>0</v>
      </c>
      <c r="L34" s="62"/>
      <c r="M34" s="81">
        <v>0</v>
      </c>
      <c r="N34" s="62"/>
      <c r="O34" s="81">
        <v>-8890</v>
      </c>
      <c r="P34" s="62"/>
      <c r="Q34" s="81">
        <v>0</v>
      </c>
    </row>
    <row r="35" spans="1:17" s="80" customFormat="1" ht="13.5">
      <c r="A35" s="215"/>
      <c r="B35" s="5"/>
      <c r="C35" s="193"/>
      <c r="D35" s="193"/>
      <c r="E35" s="66"/>
      <c r="F35" s="65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87"/>
    </row>
    <row r="36" spans="1:17" s="80" customFormat="1" ht="13.5">
      <c r="A36" s="239" t="s">
        <v>150</v>
      </c>
      <c r="B36" s="279"/>
      <c r="C36" s="247"/>
      <c r="D36" s="193"/>
      <c r="E36" s="248"/>
      <c r="F36" s="65"/>
      <c r="G36" s="249"/>
      <c r="H36" s="62"/>
      <c r="I36" s="249"/>
      <c r="J36" s="62"/>
      <c r="K36" s="250">
        <f>K38</f>
        <v>445</v>
      </c>
      <c r="L36" s="62"/>
      <c r="M36" s="249"/>
      <c r="N36" s="62"/>
      <c r="O36" s="250">
        <f>O37</f>
        <v>30140</v>
      </c>
      <c r="P36" s="62"/>
      <c r="Q36" s="244">
        <f>SUM(C36:P36)</f>
        <v>30585</v>
      </c>
    </row>
    <row r="37" spans="1:17" s="80" customFormat="1" ht="13.5">
      <c r="A37" s="215" t="s">
        <v>148</v>
      </c>
      <c r="B37" s="5"/>
      <c r="C37" s="81">
        <v>0</v>
      </c>
      <c r="D37" s="193"/>
      <c r="E37" s="81">
        <v>0</v>
      </c>
      <c r="F37" s="65"/>
      <c r="G37" s="81">
        <v>0</v>
      </c>
      <c r="H37" s="62"/>
      <c r="I37" s="81">
        <v>0</v>
      </c>
      <c r="J37" s="62"/>
      <c r="K37" s="81">
        <v>0</v>
      </c>
      <c r="L37" s="62"/>
      <c r="M37" s="81">
        <v>0</v>
      </c>
      <c r="N37" s="62"/>
      <c r="O37" s="222">
        <f>'[2]IS'!D27</f>
        <v>30140</v>
      </c>
      <c r="P37" s="62"/>
      <c r="Q37" s="222">
        <f>SUM(C37:P37)</f>
        <v>30140</v>
      </c>
    </row>
    <row r="38" spans="1:17" s="80" customFormat="1" ht="13.5">
      <c r="A38" s="215" t="s">
        <v>149</v>
      </c>
      <c r="B38" s="5"/>
      <c r="C38" s="81">
        <v>0</v>
      </c>
      <c r="D38" s="193"/>
      <c r="E38" s="81">
        <v>0</v>
      </c>
      <c r="F38" s="65"/>
      <c r="G38" s="81">
        <v>0</v>
      </c>
      <c r="H38" s="62"/>
      <c r="I38" s="81">
        <v>0</v>
      </c>
      <c r="J38" s="62"/>
      <c r="K38" s="222">
        <f>'[2]IS'!D36</f>
        <v>445</v>
      </c>
      <c r="L38" s="62"/>
      <c r="M38" s="81">
        <v>0</v>
      </c>
      <c r="N38" s="62"/>
      <c r="O38" s="81">
        <v>0</v>
      </c>
      <c r="P38" s="62"/>
      <c r="Q38" s="222">
        <f>SUM(C38:P38)</f>
        <v>445</v>
      </c>
    </row>
    <row r="39" spans="1:17" s="80" customFormat="1" ht="13.5">
      <c r="A39" s="216"/>
      <c r="B39" s="5"/>
      <c r="C39" s="193"/>
      <c r="D39" s="193"/>
      <c r="E39" s="193"/>
      <c r="F39" s="65"/>
      <c r="G39" s="193"/>
      <c r="H39" s="62"/>
      <c r="I39" s="193"/>
      <c r="J39" s="62"/>
      <c r="K39" s="193"/>
      <c r="L39" s="62"/>
      <c r="M39" s="193"/>
      <c r="N39" s="62"/>
      <c r="O39" s="193"/>
      <c r="P39" s="62"/>
      <c r="Q39" s="193"/>
    </row>
    <row r="40" spans="1:17" s="62" customFormat="1" ht="13.5">
      <c r="A40" s="216" t="s">
        <v>117</v>
      </c>
      <c r="B40" s="5"/>
      <c r="C40" s="81">
        <v>0</v>
      </c>
      <c r="D40" s="193"/>
      <c r="E40" s="81">
        <v>0</v>
      </c>
      <c r="F40" s="65"/>
      <c r="G40" s="81">
        <v>0</v>
      </c>
      <c r="I40" s="81">
        <v>-692</v>
      </c>
      <c r="K40" s="81">
        <v>0</v>
      </c>
      <c r="M40" s="81">
        <v>0</v>
      </c>
      <c r="O40" s="81">
        <f>-I40</f>
        <v>692</v>
      </c>
      <c r="Q40" s="81">
        <v>0</v>
      </c>
    </row>
    <row r="41" spans="1:17" s="62" customFormat="1" ht="13.5">
      <c r="A41" s="216"/>
      <c r="B41" s="5"/>
      <c r="C41" s="193"/>
      <c r="D41" s="193"/>
      <c r="E41" s="66"/>
      <c r="F41" s="65"/>
      <c r="Q41" s="87"/>
    </row>
    <row r="42" spans="1:17" s="62" customFormat="1" ht="14.25" thickBot="1">
      <c r="A42" s="77" t="s">
        <v>176</v>
      </c>
      <c r="B42" s="278">
        <v>25</v>
      </c>
      <c r="C42" s="223">
        <f>+C27+C30+C32+C36+C40</f>
        <v>132000</v>
      </c>
      <c r="D42" s="193"/>
      <c r="E42" s="223">
        <f>+E27+E30+E31+E32+E36+E40</f>
        <v>-17060</v>
      </c>
      <c r="F42" s="65"/>
      <c r="G42" s="223">
        <f>+G27+G30+G32+G36+G40</f>
        <v>33555</v>
      </c>
      <c r="I42" s="223">
        <f>+I27+I30+I32+I36+I40</f>
        <v>22700</v>
      </c>
      <c r="K42" s="223">
        <f>+K27+K30+K32+K36+K40</f>
        <v>1429</v>
      </c>
      <c r="L42" s="224"/>
      <c r="M42" s="223">
        <f>+M27+M30+M32+M36+M40</f>
        <v>189157</v>
      </c>
      <c r="N42" s="224"/>
      <c r="O42" s="223">
        <f>+O27+O30+O31+O32+O36+O40</f>
        <v>31232</v>
      </c>
      <c r="Q42" s="223">
        <f>+Q27+Q30+Q31+Q32+Q36+Q40</f>
        <v>393013</v>
      </c>
    </row>
    <row r="43" spans="1:17" s="62" customFormat="1" ht="14.25" thickTop="1">
      <c r="A43" s="77"/>
      <c r="B43" s="177"/>
      <c r="C43" s="78"/>
      <c r="D43" s="78"/>
      <c r="E43" s="78"/>
      <c r="F43" s="79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s="62" customFormat="1" ht="13.5">
      <c r="A44" s="190"/>
      <c r="B44" s="66"/>
      <c r="C44" s="66"/>
      <c r="D44" s="66"/>
      <c r="E44" s="66"/>
      <c r="F44" s="65"/>
      <c r="Q44" s="87"/>
    </row>
    <row r="45" spans="1:17" s="62" customFormat="1" ht="8.25" customHeight="1">
      <c r="A45" s="77"/>
      <c r="B45" s="177"/>
      <c r="C45" s="78"/>
      <c r="D45" s="78"/>
      <c r="E45" s="78"/>
      <c r="F45" s="79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2" s="5" customFormat="1" ht="28.5">
      <c r="A46" s="189" t="str">
        <f>'IS'!A43</f>
        <v>The notes on pages 5 to 88 are an integral part of the present financial statement.</v>
      </c>
      <c r="B46" s="178"/>
    </row>
    <row r="47" spans="1:2" s="5" customFormat="1" ht="14.25">
      <c r="A47" s="189"/>
      <c r="B47" s="178"/>
    </row>
    <row r="48" spans="1:2" ht="14.25">
      <c r="A48" s="7" t="s">
        <v>10</v>
      </c>
      <c r="B48" s="179"/>
    </row>
    <row r="49" spans="1:2" ht="14.25">
      <c r="A49" s="34" t="s">
        <v>7</v>
      </c>
      <c r="B49" s="179"/>
    </row>
    <row r="50" spans="1:2" ht="8.25" customHeight="1">
      <c r="A50" s="190"/>
      <c r="B50" s="179"/>
    </row>
    <row r="51" spans="1:2" ht="14.25">
      <c r="A51" s="7" t="s">
        <v>11</v>
      </c>
      <c r="B51" s="179"/>
    </row>
    <row r="52" spans="1:2" ht="14.25">
      <c r="A52" s="34" t="s">
        <v>12</v>
      </c>
      <c r="B52" s="179"/>
    </row>
    <row r="53" spans="1:2" ht="4.5" customHeight="1">
      <c r="A53" s="190"/>
      <c r="B53" s="179"/>
    </row>
    <row r="54" spans="1:2" ht="14.25">
      <c r="A54" s="191" t="s">
        <v>52</v>
      </c>
      <c r="B54" s="178"/>
    </row>
    <row r="55" spans="1:2" ht="14.25">
      <c r="A55" s="192" t="s">
        <v>53</v>
      </c>
      <c r="B55" s="20"/>
    </row>
    <row r="56" spans="1:2" ht="14.25">
      <c r="A56" s="217"/>
      <c r="B56" s="3"/>
    </row>
    <row r="57" spans="1:2" ht="14.25">
      <c r="A57" s="218"/>
      <c r="B57" s="2"/>
    </row>
    <row r="66" spans="1:2" ht="13.5">
      <c r="A66" s="219"/>
      <c r="B66" s="21"/>
    </row>
  </sheetData>
  <sheetProtection/>
  <mergeCells count="11">
    <mergeCell ref="A2:Q2"/>
    <mergeCell ref="A4:Q4"/>
    <mergeCell ref="Q5:Q6"/>
    <mergeCell ref="C5:C6"/>
    <mergeCell ref="E5:E6"/>
    <mergeCell ref="M5:M6"/>
    <mergeCell ref="O5:O6"/>
    <mergeCell ref="A5:A6"/>
    <mergeCell ref="G5:G6"/>
    <mergeCell ref="I5:I6"/>
    <mergeCell ref="K5:K6"/>
  </mergeCells>
  <printOptions/>
  <pageMargins left="0.5905511811023623" right="0.15748031496062992" top="0.3937007874015748" bottom="0.3937007874015748" header="0.5511811023622047" footer="0.5118110236220472"/>
  <pageSetup blackAndWhite="1" firstPageNumber="4" useFirstPageNumber="1" horizontalDpi="300" verticalDpi="300" orientation="landscape" paperSize="9" scale="7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DOMENICO LAISO</cp:lastModifiedBy>
  <cp:lastPrinted>2014-10-27T14:08:59Z</cp:lastPrinted>
  <dcterms:created xsi:type="dcterms:W3CDTF">2003-02-07T14:36:34Z</dcterms:created>
  <dcterms:modified xsi:type="dcterms:W3CDTF">2016-05-06T13:11:35Z</dcterms:modified>
  <cp:category/>
  <cp:version/>
  <cp:contentType/>
  <cp:contentStatus/>
</cp:coreProperties>
</file>