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15" yWindow="65476" windowWidth="10740" windowHeight="10500" tabRatio="585" activeTab="4"/>
  </bookViews>
  <sheets>
    <sheet name="Cover " sheetId="1" r:id="rId1"/>
    <sheet name="IS" sheetId="2" r:id="rId2"/>
    <sheet name="SFP" sheetId="3" r:id="rId3"/>
    <sheet name="CFS" sheetId="4" r:id="rId4"/>
    <sheet name="EQS" sheetId="5" r:id="rId5"/>
  </sheets>
  <externalReferences>
    <externalReference r:id="rId8"/>
  </externalReferences>
  <definedNames>
    <definedName name="AS2DocOpenMode" hidden="1">"AS2DocumentEdit"</definedName>
    <definedName name="_xlnm.Print_Area" localSheetId="3">'CFS'!$A$1:$E$63</definedName>
    <definedName name="_xlnm.Print_Area" localSheetId="4">'EQS'!$A$1:$Q$55</definedName>
    <definedName name="_xlnm.Print_Area" localSheetId="1">'IS'!$A$1:$G$54</definedName>
    <definedName name="_xlnm.Print_Area" localSheetId="2">'SFP'!$A$1:$G$68</definedName>
    <definedName name="_xlnm.Print_Titles" localSheetId="1">'IS'!$1:$2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3" hidden="1">'CFS'!$F:$IV</definedName>
    <definedName name="Z_0C92A18C_82C1_43C8_B8D2_6F7E21DEB0D9_.wvu.Cols" localSheetId="4" hidden="1">'EQS'!#REF!</definedName>
    <definedName name="Z_0C92A18C_82C1_43C8_B8D2_6F7E21DEB0D9_.wvu.Rows" localSheetId="3" hidden="1">'CFS'!$72:$65536</definedName>
    <definedName name="Z_2BD2C2C3_AF9C_11D6_9CEF_00D009775214_.wvu.Cols" localSheetId="3" hidden="1">'CFS'!$F:$IV</definedName>
    <definedName name="Z_2BD2C2C3_AF9C_11D6_9CEF_00D009775214_.wvu.Cols" localSheetId="4" hidden="1">'EQS'!#REF!</definedName>
    <definedName name="Z_2BD2C2C3_AF9C_11D6_9CEF_00D009775214_.wvu.PrintArea" localSheetId="3" hidden="1">'CFS'!$A$1:$E$45</definedName>
    <definedName name="Z_2BD2C2C3_AF9C_11D6_9CEF_00D009775214_.wvu.Rows" localSheetId="3" hidden="1">'CFS'!$70:$65536</definedName>
    <definedName name="Z_3DF3D3DF_0C20_498D_AC7F_CE0D39724717_.wvu.Cols" localSheetId="3" hidden="1">'CFS'!$F:$IV</definedName>
    <definedName name="Z_3DF3D3DF_0C20_498D_AC7F_CE0D39724717_.wvu.Cols" localSheetId="4" hidden="1">'EQS'!#REF!</definedName>
    <definedName name="Z_3DF3D3DF_0C20_498D_AC7F_CE0D39724717_.wvu.Rows" localSheetId="3" hidden="1">'CFS'!$72:$65536,'CFS'!$52:$52</definedName>
    <definedName name="Z_6817C715_97AF_4AF2_B29E_0EA975590AC4_.wvu.Cols" localSheetId="0" hidden="1">'Cover '!$J:$IV</definedName>
    <definedName name="Z_6817C715_97AF_4AF2_B29E_0EA975590AC4_.wvu.FilterData" localSheetId="1" hidden="1">'IS'!$A$1:$G$70</definedName>
    <definedName name="Z_6817C715_97AF_4AF2_B29E_0EA975590AC4_.wvu.PrintArea" localSheetId="3" hidden="1">'CFS'!$A$1:$E$63</definedName>
    <definedName name="Z_6817C715_97AF_4AF2_B29E_0EA975590AC4_.wvu.PrintArea" localSheetId="4" hidden="1">'EQS'!$A$1:$Q$55</definedName>
    <definedName name="Z_6817C715_97AF_4AF2_B29E_0EA975590AC4_.wvu.PrintArea" localSheetId="1" hidden="1">'IS'!$A$1:$G$54</definedName>
    <definedName name="Z_6817C715_97AF_4AF2_B29E_0EA975590AC4_.wvu.PrintArea" localSheetId="2" hidden="1">'SFP'!$A$1:$G$68</definedName>
    <definedName name="Z_6817C715_97AF_4AF2_B29E_0EA975590AC4_.wvu.PrintTitles" localSheetId="1" hidden="1">'IS'!$1:$2</definedName>
    <definedName name="Z_6817C715_97AF_4AF2_B29E_0EA975590AC4_.wvu.Rows" localSheetId="0" hidden="1">'Cover '!$66:$65536</definedName>
    <definedName name="Z_92AC9888_5B7E_11D6_9CEE_00D009757B57_.wvu.Cols" localSheetId="3" hidden="1">'CFS'!$F:$G</definedName>
    <definedName name="Z_9656BBF7_C4A3_41EC_B0C6_A21B380E3C2F_.wvu.Cols" localSheetId="3" hidden="1">'CFS'!$F:$G</definedName>
    <definedName name="Z_9656BBF7_C4A3_41EC_B0C6_A21B380E3C2F_.wvu.Cols" localSheetId="4" hidden="1">'EQS'!#REF!</definedName>
    <definedName name="Z_9656BBF7_C4A3_41EC_B0C6_A21B380E3C2F_.wvu.PrintArea" localSheetId="4" hidden="1">'EQS'!$A$1:$O$46</definedName>
    <definedName name="Z_9656BBF7_C4A3_41EC_B0C6_A21B380E3C2F_.wvu.Rows" localSheetId="3" hidden="1">'CFS'!$72:$65536,'CFS'!$52:$52</definedName>
    <definedName name="Z_B4814C20_4CCB_4B35_83BE_734D71D6AD11_.wvu.Cols" localSheetId="0" hidden="1">'Cover '!$J:$IV</definedName>
    <definedName name="Z_B4814C20_4CCB_4B35_83BE_734D71D6AD11_.wvu.FilterData" localSheetId="1" hidden="1">'IS'!$A$1:$G$70</definedName>
    <definedName name="Z_B4814C20_4CCB_4B35_83BE_734D71D6AD11_.wvu.PrintArea" localSheetId="3" hidden="1">'CFS'!$A$1:$E$63</definedName>
    <definedName name="Z_B4814C20_4CCB_4B35_83BE_734D71D6AD11_.wvu.PrintArea" localSheetId="4" hidden="1">'EQS'!$A$1:$Q$55</definedName>
    <definedName name="Z_B4814C20_4CCB_4B35_83BE_734D71D6AD11_.wvu.PrintArea" localSheetId="1" hidden="1">'IS'!$A$1:$G$54</definedName>
    <definedName name="Z_B4814C20_4CCB_4B35_83BE_734D71D6AD11_.wvu.PrintArea" localSheetId="2" hidden="1">'SFP'!$A$1:$G$68</definedName>
    <definedName name="Z_B4814C20_4CCB_4B35_83BE_734D71D6AD11_.wvu.PrintTitles" localSheetId="1" hidden="1">'IS'!$1:$2</definedName>
    <definedName name="Z_B4814C20_4CCB_4B35_83BE_734D71D6AD11_.wvu.Rows" localSheetId="0" hidden="1">'Cover '!$66:$65536</definedName>
    <definedName name="Z_BB898E02_7767_4FE7_92CE_0D30E5AAF3AA_.wvu.Cols" localSheetId="0" hidden="1">'Cover '!$J:$IV</definedName>
    <definedName name="Z_BB898E02_7767_4FE7_92CE_0D30E5AAF3AA_.wvu.FilterData" localSheetId="1" hidden="1">'IS'!$A$1:$G$70</definedName>
    <definedName name="Z_BB898E02_7767_4FE7_92CE_0D30E5AAF3AA_.wvu.PrintArea" localSheetId="3" hidden="1">'CFS'!$A$1:$E$63</definedName>
    <definedName name="Z_BB898E02_7767_4FE7_92CE_0D30E5AAF3AA_.wvu.PrintArea" localSheetId="4" hidden="1">'EQS'!$A$1:$Q$55</definedName>
    <definedName name="Z_BB898E02_7767_4FE7_92CE_0D30E5AAF3AA_.wvu.PrintArea" localSheetId="1" hidden="1">'IS'!$A$1:$G$54</definedName>
    <definedName name="Z_BB898E02_7767_4FE7_92CE_0D30E5AAF3AA_.wvu.PrintArea" localSheetId="2" hidden="1">'SFP'!$A$1:$G$68</definedName>
    <definedName name="Z_BB898E02_7767_4FE7_92CE_0D30E5AAF3AA_.wvu.PrintTitles" localSheetId="1" hidden="1">'IS'!$1:$2</definedName>
    <definedName name="Z_BB898E02_7767_4FE7_92CE_0D30E5AAF3AA_.wvu.Rows" localSheetId="0" hidden="1">'Cover '!$66:$65536</definedName>
    <definedName name="Z_E6152AE8_B121_433B_AF57_E0B7ED5C69D1_.wvu.Cols" localSheetId="0" hidden="1">'Cover '!$J:$IV</definedName>
    <definedName name="Z_E6152AE8_B121_433B_AF57_E0B7ED5C69D1_.wvu.FilterData" localSheetId="1" hidden="1">'IS'!$A$1:$G$70</definedName>
    <definedName name="Z_E6152AE8_B121_433B_AF57_E0B7ED5C69D1_.wvu.PrintArea" localSheetId="3" hidden="1">'CFS'!$A$1:$E$63</definedName>
    <definedName name="Z_E6152AE8_B121_433B_AF57_E0B7ED5C69D1_.wvu.PrintArea" localSheetId="4" hidden="1">'EQS'!$A$1:$Q$55</definedName>
    <definedName name="Z_E6152AE8_B121_433B_AF57_E0B7ED5C69D1_.wvu.PrintArea" localSheetId="1" hidden="1">'IS'!$A$1:$G$54</definedName>
    <definedName name="Z_E6152AE8_B121_433B_AF57_E0B7ED5C69D1_.wvu.PrintArea" localSheetId="2" hidden="1">'SFP'!$A$1:$G$68</definedName>
    <definedName name="Z_E6152AE8_B121_433B_AF57_E0B7ED5C69D1_.wvu.PrintTitles" localSheetId="1" hidden="1">'IS'!$1:$2</definedName>
    <definedName name="Z_E6152AE8_B121_433B_AF57_E0B7ED5C69D1_.wvu.Rows" localSheetId="0" hidden="1">'Cover '!$66:$65536</definedName>
  </definedNames>
  <calcPr fullCalcOnLoad="1"/>
</workbook>
</file>

<file path=xl/sharedStrings.xml><?xml version="1.0" encoding="utf-8"?>
<sst xmlns="http://schemas.openxmlformats.org/spreadsheetml/2006/main" count="235" uniqueCount="185">
  <si>
    <t>BGN'000</t>
  </si>
  <si>
    <t xml:space="preserve"> </t>
  </si>
  <si>
    <t>8,9</t>
  </si>
  <si>
    <t>BGN</t>
  </si>
  <si>
    <t>Company Name:</t>
  </si>
  <si>
    <t>SOPHARMA AD</t>
  </si>
  <si>
    <t>Board of Directors:</t>
  </si>
  <si>
    <t>Ognian Donev, PhD</t>
  </si>
  <si>
    <t>Vessela Stoeva</t>
  </si>
  <si>
    <t>Andrey Breshkov</t>
  </si>
  <si>
    <t>Executive Director:</t>
  </si>
  <si>
    <t>Finance Director:</t>
  </si>
  <si>
    <t>Boris Borisov</t>
  </si>
  <si>
    <t>Chief Accountant:</t>
  </si>
  <si>
    <t>Yordanka Petkova</t>
  </si>
  <si>
    <t>Address of Management:</t>
  </si>
  <si>
    <t>Sofia</t>
  </si>
  <si>
    <t>16, Iliensko Shousse Str.</t>
  </si>
  <si>
    <t>Lawyers:</t>
  </si>
  <si>
    <t>Adriana Baleva</t>
  </si>
  <si>
    <t>Venelin Gachev</t>
  </si>
  <si>
    <t>Ventsislav Stoev</t>
  </si>
  <si>
    <t>Lyubimka Georgieva</t>
  </si>
  <si>
    <t>Stefan Yovkov</t>
  </si>
  <si>
    <t>Galina Angelova</t>
  </si>
  <si>
    <t>Servicing Banks:</t>
  </si>
  <si>
    <t>Raiffeisenbank (Bulgaria) EAD</t>
  </si>
  <si>
    <t>DSK Bank EAD</t>
  </si>
  <si>
    <t>Eurobank and EFG Bulgaria AD</t>
  </si>
  <si>
    <t>Unicredit AD</t>
  </si>
  <si>
    <t>Citibank N.A.</t>
  </si>
  <si>
    <t>Auditor:</t>
  </si>
  <si>
    <t>AFA OOD</t>
  </si>
  <si>
    <t>Attachments</t>
  </si>
  <si>
    <t>Sales revenues</t>
  </si>
  <si>
    <t>Change of available stock of finished goods and work in progress</t>
  </si>
  <si>
    <t>Materials</t>
  </si>
  <si>
    <t>External services</t>
  </si>
  <si>
    <t>Emoloyees</t>
  </si>
  <si>
    <t>Amortization</t>
  </si>
  <si>
    <t xml:space="preserve">Other operating expenses </t>
  </si>
  <si>
    <t>Operating profit</t>
  </si>
  <si>
    <t>Financial income</t>
  </si>
  <si>
    <t>Financial expenses</t>
  </si>
  <si>
    <t>Financial income/(expenses) net</t>
  </si>
  <si>
    <t>Profit before tax</t>
  </si>
  <si>
    <t>Profit tax</t>
  </si>
  <si>
    <t>Net profit</t>
  </si>
  <si>
    <t>Other components of the total income:</t>
  </si>
  <si>
    <t>Other comprehensive income for the period net of tax</t>
  </si>
  <si>
    <t>TOTAL COMPREHENSIVE INCOME FOR THE PERIOD</t>
  </si>
  <si>
    <t>Earnings per share</t>
  </si>
  <si>
    <t>Chief Accountant (preparer):</t>
  </si>
  <si>
    <t>Iordanka Petkova</t>
  </si>
  <si>
    <t>ASSETS</t>
  </si>
  <si>
    <t>Non-current assets</t>
  </si>
  <si>
    <t>Property, plant and equipment</t>
  </si>
  <si>
    <t>Intangible assets</t>
  </si>
  <si>
    <t>Investment properties</t>
  </si>
  <si>
    <t>Investments in subsidiaries</t>
  </si>
  <si>
    <t>Current assets</t>
  </si>
  <si>
    <t>Receivables from related persons</t>
  </si>
  <si>
    <t>Commercial receivables</t>
  </si>
  <si>
    <t>Other receivables and prepayments</t>
  </si>
  <si>
    <t>Cash and cash equivalents</t>
  </si>
  <si>
    <t>TOTAL ASSETS</t>
  </si>
  <si>
    <t>EQUITY AND LIABILITIES</t>
  </si>
  <si>
    <t>EQUITY</t>
  </si>
  <si>
    <t>Share capital</t>
  </si>
  <si>
    <t>Treasury shares</t>
  </si>
  <si>
    <t>Reserves</t>
  </si>
  <si>
    <t>Retained earnings</t>
  </si>
  <si>
    <t>LIABILITIES</t>
  </si>
  <si>
    <t>Non-current liabilities</t>
  </si>
  <si>
    <t>Long-term bank loans</t>
  </si>
  <si>
    <t>Deferred taxes</t>
  </si>
  <si>
    <t>Financial leasing liabilities</t>
  </si>
  <si>
    <t>Current liabilities</t>
  </si>
  <si>
    <t>Short-term bank loans</t>
  </si>
  <si>
    <t>Short-term part of long-term bank loans</t>
  </si>
  <si>
    <t>Commercial payables</t>
  </si>
  <si>
    <t>Payables to related parties</t>
  </si>
  <si>
    <t>Tax payables</t>
  </si>
  <si>
    <t>Payables to employees and social insurance</t>
  </si>
  <si>
    <t>Other current liabilities</t>
  </si>
  <si>
    <t>TOTAL LIABILITIES</t>
  </si>
  <si>
    <t>TOTAL EQUITY AND LIABILITIES</t>
  </si>
  <si>
    <t>Attachments</t>
  </si>
  <si>
    <t>Sales proceeds</t>
  </si>
  <si>
    <t>Payments for wages and social insurance</t>
  </si>
  <si>
    <t>Exchange rate differences, net</t>
  </si>
  <si>
    <t>Other proceeds/(payments), net</t>
  </si>
  <si>
    <t>Net cash flows from/(used in) operating activities</t>
  </si>
  <si>
    <t>Attachments</t>
  </si>
  <si>
    <t>Purchase of property, plant and equipment</t>
  </si>
  <si>
    <t>Purchase of intangible assets</t>
  </si>
  <si>
    <t>Loans granted to related parties</t>
  </si>
  <si>
    <t>Loans granted to thrid parties</t>
  </si>
  <si>
    <t>Proceeds from dividends from investments in subsidiaries and available-for-sale investments</t>
  </si>
  <si>
    <t xml:space="preserve">Proceeds from sale of available-for-sale investments </t>
  </si>
  <si>
    <t>Purchase of shares in subsidiaries</t>
  </si>
  <si>
    <t>Purchase of available-for-sale investments</t>
  </si>
  <si>
    <t>Available-for-sale investments</t>
  </si>
  <si>
    <t>Interest from granted loans and investment purpose deposits</t>
  </si>
  <si>
    <t>Cash flows from operating activities</t>
  </si>
  <si>
    <t>Cash flows from investing actiivties</t>
  </si>
  <si>
    <t>Net cash flows used in investing activities</t>
  </si>
  <si>
    <t>Proceeds from long-term bank loans</t>
  </si>
  <si>
    <t>Net financial cash flows</t>
  </si>
  <si>
    <t>Finance lease payments</t>
  </si>
  <si>
    <t>Dividends paid</t>
  </si>
  <si>
    <t>Taxes paid (profit tax excluded)</t>
  </si>
  <si>
    <t>Paid interest and bank fees on working capital loans</t>
  </si>
  <si>
    <t>Paid interest and bank fees on investment purpose loans</t>
  </si>
  <si>
    <t>Cash and cash equivalents at 1 January</t>
  </si>
  <si>
    <t xml:space="preserve">Distribution of profit for:               </t>
  </si>
  <si>
    <t xml:space="preserve"> * reserves</t>
  </si>
  <si>
    <t>Transfer to retained earnings</t>
  </si>
  <si>
    <t>Statutory reserves</t>
  </si>
  <si>
    <t>Revaluation reserve - property, pland and equipment</t>
  </si>
  <si>
    <t>Available-for-sale financial assets reserve</t>
  </si>
  <si>
    <t>Additional
reserves</t>
  </si>
  <si>
    <t>Total
equity</t>
  </si>
  <si>
    <t>Ognian Palaveev</t>
  </si>
  <si>
    <t xml:space="preserve"> * dividends</t>
  </si>
  <si>
    <t>Alexander Tchaushev</t>
  </si>
  <si>
    <t>Head of Legal Department:</t>
  </si>
  <si>
    <t>Rositsa Kostadinova</t>
  </si>
  <si>
    <t>Tsonka Taushanova</t>
  </si>
  <si>
    <t>Petar Kalpakchiev</t>
  </si>
  <si>
    <t>Repaied loans, granted to related parties</t>
  </si>
  <si>
    <t>Repaid loans, granted to third parties</t>
  </si>
  <si>
    <t>Proceeds from short-term bank loans (overdraft), net</t>
  </si>
  <si>
    <t>Settlement of short-term bank loans (overdraft), net</t>
  </si>
  <si>
    <t>Changes in equity in 2013</t>
  </si>
  <si>
    <t>Payments to suppliers</t>
  </si>
  <si>
    <t>Refunded taxes (profit tax excluded)</t>
  </si>
  <si>
    <t>Profit tax paid</t>
  </si>
  <si>
    <t>Sale of property, plant and equipment</t>
  </si>
  <si>
    <t>Proceeds from liquidation share in subsidiaries</t>
  </si>
  <si>
    <t>Proceeds from sales of treasury shares</t>
  </si>
  <si>
    <t>2012
BGN'000</t>
  </si>
  <si>
    <t>2013
BGN'000</t>
  </si>
  <si>
    <t>Share
capital</t>
  </si>
  <si>
    <t>Components that will not be reclassified in the profit or loss:</t>
  </si>
  <si>
    <t>(Loss)/Gain on revaluation of property, plant and equipment</t>
  </si>
  <si>
    <t>Components that may be reclassified in the profit or loss:</t>
  </si>
  <si>
    <t>Net change in fair value of available-for-sale financial assets</t>
  </si>
  <si>
    <t>PRELIMINARY INDIVIDUAL STATEMENT OF FINANCIAL POSITION</t>
  </si>
  <si>
    <t>31 December 2013
BGN'000</t>
  </si>
  <si>
    <t>Proceeds from sale of shares in subsidiaries</t>
  </si>
  <si>
    <t>Settlement of long-term bank loans</t>
  </si>
  <si>
    <t>Net increase/(decrease) in cash and cash equivalents</t>
  </si>
  <si>
    <t>Effects from changes in the accounting policy</t>
  </si>
  <si>
    <t xml:space="preserve"> * net profit for the year</t>
  </si>
  <si>
    <t xml:space="preserve"> * other component of comprehensive income, net of taxes</t>
  </si>
  <si>
    <t>Total comprehensive income for the year, incl.:</t>
  </si>
  <si>
    <t>Balance at 31 December 2013</t>
  </si>
  <si>
    <t>ING Bank NB</t>
  </si>
  <si>
    <t>Societe General Expressbank AD</t>
  </si>
  <si>
    <t>Citibank EAD</t>
  </si>
  <si>
    <t>as at 31 March 2014</t>
  </si>
  <si>
    <t>31 March 2014
BGN'000</t>
  </si>
  <si>
    <t>Balance at 31 March 2014</t>
  </si>
  <si>
    <t>Other operating revenue/(loss), net</t>
  </si>
  <si>
    <t>13,14</t>
  </si>
  <si>
    <t>The notes on pages 5 to 85 are an integral part of the present financial statement.</t>
  </si>
  <si>
    <t>INDIVIDUAL INTERIM STATEMENT OF COMPREHENSIVE INCOME</t>
  </si>
  <si>
    <t>Long-term receivables from related parties</t>
  </si>
  <si>
    <t>Other long-term receivables</t>
  </si>
  <si>
    <t>Inventories</t>
  </si>
  <si>
    <t>Logn-term payables to personnel</t>
  </si>
  <si>
    <t>Government financing</t>
  </si>
  <si>
    <t>INDIVIDUAL INTERIM STATEMENT OF CASH FLOWS</t>
  </si>
  <si>
    <t>1 January - 31 March 2014</t>
  </si>
  <si>
    <t>1 January - 31 March 2013</t>
  </si>
  <si>
    <t>Cash flows from finance activities</t>
  </si>
  <si>
    <t>Cash and cash equivalents at 31 March</t>
  </si>
  <si>
    <t>-</t>
  </si>
  <si>
    <t>INDIVIDUAL INTERIM STATEMENT OF CHANGES IN EQUITY</t>
  </si>
  <si>
    <t>for the period ended 31 March 2014</t>
  </si>
  <si>
    <t>Balance at 1 January 2013 (originally reported)</t>
  </si>
  <si>
    <t>Balance at 1 January 2013 (recalculated)</t>
  </si>
  <si>
    <t>Changes in equity in 2014</t>
  </si>
  <si>
    <t>Sale of treasury shares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</si>
</sst>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BGN&quot;#,##0_);\(&quot;BGN&quot;#,##0\)"/>
    <numFmt numFmtId="173" formatCode="&quot;BGN&quot;#,##0_);[Red]\(&quot;BGN&quot;#,##0\)"/>
    <numFmt numFmtId="174" formatCode="&quot;BGN&quot;#,##0.00_);\(&quot;BGN&quot;#,##0.00\)"/>
    <numFmt numFmtId="175" formatCode="&quot;BGN&quot;#,##0.00_);[Red]\(&quot;BGN&quot;#,##0.00\)"/>
    <numFmt numFmtId="176" formatCode="_(&quot;BGN&quot;* #,##0_);_(&quot;BGN&quot;* \(#,##0\);_(&quot;BGN&quot;* &quot;-&quot;_);_(@_)"/>
    <numFmt numFmtId="177" formatCode="_(&quot;BGN&quot;* #,##0.00_);_(&quot;BGN&quot;* \(#,##0.00\);_(&quot;BGN&quot;* &quot;-&quot;??_);_(@_)"/>
    <numFmt numFmtId="178" formatCode="_(* #,##0_);_(* \(#,##0\);_(* &quot;-&quot;??_);_(@_)"/>
    <numFmt numFmtId="179" formatCode="_(* #,##0.00_);_(* \(#,##0.00\);_(* &quot;-&quot;_);_(@_)"/>
    <numFmt numFmtId="180" formatCode="#,##0;\(#,##0\)"/>
  </numFmts>
  <fonts count="75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Hebar"/>
      <family val="0"/>
    </font>
    <font>
      <sz val="1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color indexed="8"/>
      <name val="Times New Roman"/>
      <family val="1"/>
    </font>
    <font>
      <b/>
      <sz val="10"/>
      <name val="Times New Roman"/>
      <family val="1"/>
    </font>
    <font>
      <b/>
      <i/>
      <sz val="11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color indexed="8"/>
      <name val="Times New Roman"/>
      <family val="1"/>
    </font>
    <font>
      <sz val="16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9"/>
      <color indexed="8"/>
      <name val="Times New Roman"/>
      <family val="1"/>
    </font>
    <font>
      <sz val="11"/>
      <name val="Times New Roman Cyr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0"/>
      <color indexed="17"/>
      <name val="Times New Roman"/>
      <family val="1"/>
    </font>
    <font>
      <sz val="12"/>
      <name val="Hebar"/>
      <family val="0"/>
    </font>
    <font>
      <b/>
      <i/>
      <sz val="9"/>
      <name val="Times New Roman"/>
      <family val="1"/>
    </font>
    <font>
      <sz val="11"/>
      <color indexed="20"/>
      <name val="Times New Roman"/>
      <family val="2"/>
    </font>
    <font>
      <b/>
      <sz val="11"/>
      <name val="Times New Roman Cyr"/>
      <family val="1"/>
    </font>
    <font>
      <i/>
      <sz val="11"/>
      <name val="Times New Roman Cyr"/>
      <family val="1"/>
    </font>
    <font>
      <sz val="11"/>
      <name val="Arial"/>
      <family val="2"/>
    </font>
    <font>
      <sz val="9"/>
      <name val="Times New Roman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i/>
      <sz val="10"/>
      <name val="Times New Roman Cyr"/>
      <family val="1"/>
    </font>
    <font>
      <sz val="11"/>
      <color indexed="9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62"/>
      <name val="Cambria"/>
      <family val="2"/>
    </font>
    <font>
      <sz val="11"/>
      <color indexed="10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37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0" fontId="9" fillId="0" borderId="10" xfId="58" applyFont="1" applyFill="1" applyBorder="1" applyAlignment="1">
      <alignment horizontal="left" vertical="center"/>
      <protection/>
    </xf>
    <xf numFmtId="0" fontId="10" fillId="0" borderId="0" xfId="60" applyNumberFormat="1" applyFont="1" applyFill="1" applyBorder="1" applyAlignment="1" applyProtection="1">
      <alignment vertical="top"/>
      <protection/>
    </xf>
    <xf numFmtId="0" fontId="10" fillId="0" borderId="0" xfId="60" applyNumberFormat="1" applyFont="1" applyFill="1" applyBorder="1" applyAlignment="1" applyProtection="1" quotePrefix="1">
      <alignment horizontal="right" vertical="top"/>
      <protection/>
    </xf>
    <xf numFmtId="0" fontId="8" fillId="0" borderId="0" xfId="60" applyNumberFormat="1" applyFont="1" applyFill="1" applyBorder="1" applyAlignment="1" applyProtection="1">
      <alignment vertical="top"/>
      <protection/>
    </xf>
    <xf numFmtId="0" fontId="8" fillId="0" borderId="0" xfId="6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9" fillId="0" borderId="0" xfId="58" applyFont="1" applyFill="1" applyBorder="1" applyAlignment="1">
      <alignment horizontal="left" vertical="center"/>
      <protection/>
    </xf>
    <xf numFmtId="0" fontId="17" fillId="0" borderId="10" xfId="58" applyFont="1" applyBorder="1" applyAlignment="1">
      <alignment vertical="center"/>
      <protection/>
    </xf>
    <xf numFmtId="0" fontId="12" fillId="0" borderId="10" xfId="0" applyFont="1" applyBorder="1" applyAlignment="1">
      <alignment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58" applyFont="1" applyAlignment="1">
      <alignment vertical="center"/>
      <protection/>
    </xf>
    <xf numFmtId="0" fontId="12" fillId="0" borderId="0" xfId="0" applyFont="1" applyFill="1" applyAlignment="1">
      <alignment/>
    </xf>
    <xf numFmtId="0" fontId="18" fillId="0" borderId="10" xfId="0" applyFont="1" applyBorder="1" applyAlignment="1">
      <alignment/>
    </xf>
    <xf numFmtId="0" fontId="15" fillId="0" borderId="0" xfId="58" applyFont="1" applyFill="1" applyBorder="1" applyAlignment="1">
      <alignment vertical="center"/>
      <protection/>
    </xf>
    <xf numFmtId="0" fontId="10" fillId="0" borderId="0" xfId="58" applyFont="1" applyFill="1" applyBorder="1" applyAlignment="1" quotePrefix="1">
      <alignment horizontal="left"/>
      <protection/>
    </xf>
    <xf numFmtId="0" fontId="8" fillId="0" borderId="0" xfId="60" applyFont="1" applyFill="1" applyAlignment="1">
      <alignment horizontal="left"/>
      <protection/>
    </xf>
    <xf numFmtId="0" fontId="19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58" applyFont="1" applyFill="1" applyAlignment="1">
      <alignment vertical="center" wrapText="1"/>
      <protection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16" fillId="0" borderId="0" xfId="0" applyFont="1" applyFill="1" applyAlignment="1">
      <alignment/>
    </xf>
    <xf numFmtId="0" fontId="13" fillId="0" borderId="0" xfId="0" applyFont="1" applyFill="1" applyBorder="1" applyAlignment="1">
      <alignment horizontal="right" vertical="center" wrapText="1"/>
    </xf>
    <xf numFmtId="0" fontId="26" fillId="0" borderId="0" xfId="0" applyFont="1" applyFill="1" applyAlignment="1">
      <alignment/>
    </xf>
    <xf numFmtId="0" fontId="10" fillId="0" borderId="0" xfId="58" applyFont="1" applyFill="1" applyBorder="1" applyAlignment="1">
      <alignment horizontal="left"/>
      <protection/>
    </xf>
    <xf numFmtId="0" fontId="7" fillId="0" borderId="0" xfId="58" applyFont="1" applyFill="1" applyBorder="1" applyAlignment="1">
      <alignment horizontal="right" vertical="center"/>
      <protection/>
    </xf>
    <xf numFmtId="0" fontId="15" fillId="0" borderId="0" xfId="58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17" fillId="0" borderId="0" xfId="0" applyFont="1" applyFill="1" applyAlignment="1">
      <alignment/>
    </xf>
    <xf numFmtId="0" fontId="9" fillId="0" borderId="0" xfId="0" applyFont="1" applyFill="1" applyBorder="1" applyAlignment="1">
      <alignment horizontal="left" vertical="center"/>
    </xf>
    <xf numFmtId="41" fontId="9" fillId="0" borderId="11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center"/>
    </xf>
    <xf numFmtId="41" fontId="29" fillId="0" borderId="0" xfId="0" applyNumberFormat="1" applyFont="1" applyFill="1" applyBorder="1" applyAlignment="1">
      <alignment horizontal="center"/>
    </xf>
    <xf numFmtId="41" fontId="29" fillId="0" borderId="0" xfId="42" applyNumberFormat="1" applyFont="1" applyFill="1" applyBorder="1" applyAlignment="1">
      <alignment/>
    </xf>
    <xf numFmtId="41" fontId="30" fillId="0" borderId="0" xfId="0" applyNumberFormat="1" applyFont="1" applyFill="1" applyBorder="1" applyAlignment="1">
      <alignment horizontal="center"/>
    </xf>
    <xf numFmtId="178" fontId="30" fillId="0" borderId="0" xfId="42" applyNumberFormat="1" applyFont="1" applyFill="1" applyBorder="1" applyAlignment="1">
      <alignment/>
    </xf>
    <xf numFmtId="41" fontId="29" fillId="0" borderId="11" xfId="42" applyNumberFormat="1" applyFont="1" applyFill="1" applyBorder="1" applyAlignment="1">
      <alignment/>
    </xf>
    <xf numFmtId="41" fontId="30" fillId="0" borderId="0" xfId="42" applyNumberFormat="1" applyFont="1" applyFill="1" applyBorder="1" applyAlignment="1">
      <alignment/>
    </xf>
    <xf numFmtId="0" fontId="25" fillId="0" borderId="0" xfId="0" applyFont="1" applyFill="1" applyAlignment="1">
      <alignment/>
    </xf>
    <xf numFmtId="0" fontId="34" fillId="0" borderId="0" xfId="0" applyFont="1" applyFill="1" applyBorder="1" applyAlignment="1">
      <alignment horizontal="center" wrapText="1"/>
    </xf>
    <xf numFmtId="0" fontId="13" fillId="0" borderId="0" xfId="61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8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/>
    </xf>
    <xf numFmtId="0" fontId="8" fillId="0" borderId="0" xfId="58" applyFont="1" applyFill="1" applyAlignment="1">
      <alignment horizontal="left" vertical="center" wrapText="1"/>
      <protection/>
    </xf>
    <xf numFmtId="0" fontId="8" fillId="0" borderId="0" xfId="0" applyFont="1" applyAlignment="1">
      <alignment vertical="top"/>
    </xf>
    <xf numFmtId="41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180" fontId="8" fillId="0" borderId="0" xfId="0" applyNumberFormat="1" applyFont="1" applyFill="1" applyBorder="1" applyAlignment="1">
      <alignment horizontal="center"/>
    </xf>
    <xf numFmtId="180" fontId="8" fillId="0" borderId="0" xfId="0" applyNumberFormat="1" applyFont="1" applyFill="1" applyBorder="1" applyAlignment="1">
      <alignment/>
    </xf>
    <xf numFmtId="0" fontId="5" fillId="0" borderId="0" xfId="60" applyNumberFormat="1" applyFont="1" applyFill="1" applyBorder="1" applyAlignment="1" applyProtection="1">
      <alignment vertical="top"/>
      <protection/>
    </xf>
    <xf numFmtId="0" fontId="5" fillId="0" borderId="0" xfId="60" applyNumberFormat="1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7" fillId="0" borderId="0" xfId="60" applyNumberFormat="1" applyFont="1" applyFill="1" applyBorder="1" applyAlignment="1" applyProtection="1">
      <alignment vertical="top"/>
      <protection locked="0"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8" fillId="0" borderId="0" xfId="60" applyNumberFormat="1" applyFont="1" applyFill="1" applyBorder="1" applyAlignment="1" applyProtection="1">
      <alignment vertical="top"/>
      <protection locked="0"/>
    </xf>
    <xf numFmtId="0" fontId="9" fillId="0" borderId="0" xfId="60" applyNumberFormat="1" applyFont="1" applyFill="1" applyBorder="1" applyAlignment="1" applyProtection="1">
      <alignment vertical="center" wrapText="1"/>
      <protection/>
    </xf>
    <xf numFmtId="178" fontId="9" fillId="0" borderId="0" xfId="60" applyNumberFormat="1" applyFont="1" applyFill="1" applyBorder="1" applyAlignment="1" applyProtection="1">
      <alignment vertical="center"/>
      <protection/>
    </xf>
    <xf numFmtId="178" fontId="8" fillId="0" borderId="0" xfId="60" applyNumberFormat="1" applyFont="1" applyFill="1" applyBorder="1" applyAlignment="1" applyProtection="1">
      <alignment vertical="center"/>
      <protection/>
    </xf>
    <xf numFmtId="0" fontId="9" fillId="0" borderId="0" xfId="60" applyNumberFormat="1" applyFont="1" applyFill="1" applyBorder="1" applyAlignment="1" applyProtection="1">
      <alignment vertical="center"/>
      <protection/>
    </xf>
    <xf numFmtId="178" fontId="8" fillId="0" borderId="0" xfId="42" applyNumberFormat="1" applyFont="1" applyFill="1" applyBorder="1" applyAlignment="1" applyProtection="1">
      <alignment horizontal="right" vertical="center"/>
      <protection/>
    </xf>
    <xf numFmtId="178" fontId="8" fillId="0" borderId="0" xfId="42" applyNumberFormat="1" applyFont="1" applyFill="1" applyBorder="1" applyAlignment="1" applyProtection="1">
      <alignment vertical="center"/>
      <protection/>
    </xf>
    <xf numFmtId="0" fontId="30" fillId="0" borderId="0" xfId="61" applyNumberFormat="1" applyFont="1" applyFill="1" applyBorder="1" applyAlignment="1" applyProtection="1">
      <alignment vertical="center" wrapText="1"/>
      <protection/>
    </xf>
    <xf numFmtId="0" fontId="8" fillId="0" borderId="0" xfId="60" applyNumberFormat="1" applyFont="1" applyFill="1" applyBorder="1" applyAlignment="1" applyProtection="1">
      <alignment vertical="center" wrapText="1"/>
      <protection/>
    </xf>
    <xf numFmtId="0" fontId="7" fillId="0" borderId="0" xfId="60" applyNumberFormat="1" applyFont="1" applyFill="1" applyBorder="1" applyAlignment="1" applyProtection="1">
      <alignment vertical="center"/>
      <protection/>
    </xf>
    <xf numFmtId="178" fontId="9" fillId="0" borderId="12" xfId="60" applyNumberFormat="1" applyFont="1" applyFill="1" applyBorder="1" applyAlignment="1" applyProtection="1">
      <alignment vertical="center"/>
      <protection/>
    </xf>
    <xf numFmtId="178" fontId="8" fillId="0" borderId="0" xfId="0" applyNumberFormat="1" applyFont="1" applyFill="1" applyBorder="1" applyAlignment="1">
      <alignment/>
    </xf>
    <xf numFmtId="178" fontId="8" fillId="0" borderId="0" xfId="0" applyNumberFormat="1" applyFont="1" applyFill="1" applyBorder="1" applyAlignment="1">
      <alignment horizontal="center"/>
    </xf>
    <xf numFmtId="41" fontId="8" fillId="0" borderId="10" xfId="0" applyNumberFormat="1" applyFont="1" applyFill="1" applyBorder="1" applyAlignment="1">
      <alignment horizontal="right"/>
    </xf>
    <xf numFmtId="41" fontId="9" fillId="0" borderId="10" xfId="0" applyNumberFormat="1" applyFont="1" applyFill="1" applyBorder="1" applyAlignment="1">
      <alignment horizontal="right"/>
    </xf>
    <xf numFmtId="41" fontId="9" fillId="0" borderId="12" xfId="0" applyNumberFormat="1" applyFont="1" applyFill="1" applyBorder="1" applyAlignment="1">
      <alignment horizontal="right"/>
    </xf>
    <xf numFmtId="3" fontId="28" fillId="0" borderId="0" xfId="0" applyNumberFormat="1" applyFont="1" applyFill="1" applyBorder="1" applyAlignment="1">
      <alignment horizontal="right"/>
    </xf>
    <xf numFmtId="180" fontId="38" fillId="0" borderId="11" xfId="64" applyNumberFormat="1" applyFont="1" applyFill="1" applyBorder="1" applyAlignment="1">
      <alignment horizontal="right" vertical="center"/>
      <protection/>
    </xf>
    <xf numFmtId="3" fontId="28" fillId="0" borderId="0" xfId="0" applyNumberFormat="1" applyFont="1" applyFill="1" applyBorder="1" applyAlignment="1">
      <alignment horizontal="right"/>
    </xf>
    <xf numFmtId="180" fontId="38" fillId="0" borderId="0" xfId="64" applyNumberFormat="1" applyFont="1" applyFill="1" applyBorder="1" applyAlignment="1">
      <alignment horizontal="right" vertical="center"/>
      <protection/>
    </xf>
    <xf numFmtId="180" fontId="38" fillId="0" borderId="12" xfId="64" applyNumberFormat="1" applyFont="1" applyFill="1" applyBorder="1" applyAlignment="1">
      <alignment horizontal="right" vertical="center"/>
      <protection/>
    </xf>
    <xf numFmtId="180" fontId="38" fillId="0" borderId="11" xfId="64" applyNumberFormat="1" applyFont="1" applyFill="1" applyBorder="1" applyAlignment="1">
      <alignment vertical="center"/>
      <protection/>
    </xf>
    <xf numFmtId="180" fontId="38" fillId="0" borderId="0" xfId="64" applyNumberFormat="1" applyFont="1" applyFill="1" applyBorder="1" applyAlignment="1">
      <alignment vertical="center"/>
      <protection/>
    </xf>
    <xf numFmtId="180" fontId="38" fillId="0" borderId="10" xfId="64" applyNumberFormat="1" applyFont="1" applyFill="1" applyBorder="1" applyAlignment="1">
      <alignment vertical="center"/>
      <protection/>
    </xf>
    <xf numFmtId="180" fontId="38" fillId="0" borderId="12" xfId="64" applyNumberFormat="1" applyFont="1" applyFill="1" applyBorder="1" applyAlignment="1">
      <alignment vertical="center"/>
      <protection/>
    </xf>
    <xf numFmtId="41" fontId="8" fillId="0" borderId="0" xfId="42" applyNumberFormat="1" applyFont="1" applyFill="1" applyBorder="1" applyAlignment="1">
      <alignment/>
    </xf>
    <xf numFmtId="178" fontId="28" fillId="0" borderId="0" xfId="42" applyNumberFormat="1" applyFont="1" applyFill="1" applyBorder="1" applyAlignment="1">
      <alignment horizontal="right"/>
    </xf>
    <xf numFmtId="3" fontId="39" fillId="0" borderId="0" xfId="0" applyNumberFormat="1" applyFont="1" applyFill="1" applyBorder="1" applyAlignment="1">
      <alignment horizontal="right"/>
    </xf>
    <xf numFmtId="179" fontId="9" fillId="0" borderId="0" xfId="0" applyNumberFormat="1" applyFont="1" applyFill="1" applyBorder="1" applyAlignment="1">
      <alignment horizontal="right"/>
    </xf>
    <xf numFmtId="41" fontId="8" fillId="0" borderId="0" xfId="0" applyNumberFormat="1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center"/>
    </xf>
    <xf numFmtId="41" fontId="9" fillId="0" borderId="0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 vertical="top"/>
    </xf>
    <xf numFmtId="0" fontId="3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/>
    </xf>
    <xf numFmtId="0" fontId="9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3" fontId="8" fillId="0" borderId="0" xfId="0" applyNumberFormat="1" applyFont="1" applyFill="1" applyAlignment="1">
      <alignment/>
    </xf>
    <xf numFmtId="0" fontId="40" fillId="0" borderId="0" xfId="0" applyFont="1" applyFill="1" applyAlignment="1">
      <alignment/>
    </xf>
    <xf numFmtId="0" fontId="7" fillId="0" borderId="0" xfId="0" applyFont="1" applyFill="1" applyBorder="1" applyAlignment="1">
      <alignment horizontal="center" wrapText="1"/>
    </xf>
    <xf numFmtId="3" fontId="40" fillId="0" borderId="0" xfId="0" applyNumberFormat="1" applyFont="1" applyFill="1" applyAlignment="1">
      <alignment/>
    </xf>
    <xf numFmtId="180" fontId="8" fillId="0" borderId="0" xfId="0" applyNumberFormat="1" applyFont="1" applyFill="1" applyBorder="1" applyAlignment="1">
      <alignment horizontal="center" wrapText="1"/>
    </xf>
    <xf numFmtId="0" fontId="40" fillId="0" borderId="0" xfId="0" applyFont="1" applyFill="1" applyAlignment="1">
      <alignment vertical="top"/>
    </xf>
    <xf numFmtId="178" fontId="40" fillId="0" borderId="0" xfId="0" applyNumberFormat="1" applyFont="1" applyFill="1" applyAlignment="1">
      <alignment/>
    </xf>
    <xf numFmtId="0" fontId="8" fillId="0" borderId="0" xfId="59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wrapText="1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20" fillId="0" borderId="0" xfId="65" applyFont="1" applyFill="1" applyBorder="1" applyAlignment="1" applyProtection="1" quotePrefix="1">
      <alignment horizontal="left" vertical="top"/>
      <protection locked="0"/>
    </xf>
    <xf numFmtId="15" fontId="27" fillId="0" borderId="0" xfId="58" applyNumberFormat="1" applyFont="1" applyFill="1" applyBorder="1" applyAlignment="1" applyProtection="1">
      <alignment horizontal="center" vertical="top" wrapText="1"/>
      <protection locked="0"/>
    </xf>
    <xf numFmtId="1" fontId="24" fillId="0" borderId="0" xfId="66" applyNumberFormat="1" applyFont="1" applyFill="1" applyBorder="1" applyAlignment="1" applyProtection="1">
      <alignment horizontal="right" vertical="top" wrapText="1"/>
      <protection locked="0"/>
    </xf>
    <xf numFmtId="0" fontId="8" fillId="0" borderId="0" xfId="59" applyFont="1" applyFill="1" applyAlignment="1" applyProtection="1">
      <alignment vertical="top"/>
      <protection locked="0"/>
    </xf>
    <xf numFmtId="15" fontId="11" fillId="0" borderId="0" xfId="58" applyNumberFormat="1" applyFont="1" applyFill="1" applyBorder="1" applyAlignment="1" applyProtection="1">
      <alignment horizontal="center" vertical="top" wrapText="1"/>
      <protection locked="0"/>
    </xf>
    <xf numFmtId="41" fontId="24" fillId="0" borderId="0" xfId="66" applyNumberFormat="1" applyFont="1" applyFill="1" applyBorder="1" applyAlignment="1" applyProtection="1">
      <alignment horizontal="right" vertical="top" wrapText="1"/>
      <protection locked="0"/>
    </xf>
    <xf numFmtId="0" fontId="21" fillId="0" borderId="0" xfId="59" applyFont="1" applyFill="1" applyBorder="1" applyAlignment="1" applyProtection="1">
      <alignment vertical="top" wrapText="1"/>
      <protection locked="0"/>
    </xf>
    <xf numFmtId="0" fontId="22" fillId="0" borderId="0" xfId="59" applyFont="1" applyFill="1" applyBorder="1" applyAlignment="1" applyProtection="1">
      <alignment horizontal="center"/>
      <protection locked="0"/>
    </xf>
    <xf numFmtId="41" fontId="8" fillId="0" borderId="0" xfId="59" applyNumberFormat="1" applyFont="1" applyFill="1" applyBorder="1" applyAlignment="1" applyProtection="1">
      <alignment horizontal="right"/>
      <protection locked="0"/>
    </xf>
    <xf numFmtId="0" fontId="8" fillId="0" borderId="0" xfId="59" applyFont="1" applyFill="1" applyProtection="1">
      <alignment/>
      <protection locked="0"/>
    </xf>
    <xf numFmtId="0" fontId="23" fillId="0" borderId="0" xfId="59" applyFont="1" applyFill="1" applyBorder="1" applyAlignment="1" applyProtection="1">
      <alignment vertical="top" wrapText="1"/>
      <protection locked="0"/>
    </xf>
    <xf numFmtId="41" fontId="8" fillId="0" borderId="0" xfId="59" applyNumberFormat="1" applyFont="1" applyFill="1" applyProtection="1">
      <alignment/>
      <protection locked="0"/>
    </xf>
    <xf numFmtId="0" fontId="9" fillId="0" borderId="0" xfId="59" applyFont="1" applyFill="1" applyProtection="1">
      <alignment/>
      <protection locked="0"/>
    </xf>
    <xf numFmtId="41" fontId="9" fillId="0" borderId="0" xfId="59" applyNumberFormat="1" applyFont="1" applyFill="1" applyProtection="1">
      <alignment/>
      <protection locked="0"/>
    </xf>
    <xf numFmtId="0" fontId="21" fillId="0" borderId="0" xfId="59" applyFont="1" applyFill="1" applyBorder="1" applyAlignment="1" applyProtection="1">
      <alignment vertical="top"/>
      <protection locked="0"/>
    </xf>
    <xf numFmtId="0" fontId="23" fillId="0" borderId="0" xfId="59" applyFont="1" applyFill="1" applyBorder="1" applyAlignment="1" applyProtection="1">
      <alignment vertical="top"/>
      <protection locked="0"/>
    </xf>
    <xf numFmtId="0" fontId="5" fillId="0" borderId="0" xfId="59" applyFont="1" applyFill="1" applyBorder="1" applyAlignment="1" applyProtection="1">
      <alignment vertical="top" wrapText="1"/>
      <protection locked="0"/>
    </xf>
    <xf numFmtId="49" fontId="21" fillId="0" borderId="0" xfId="59" applyNumberFormat="1" applyFont="1" applyFill="1" applyBorder="1" applyAlignment="1" applyProtection="1">
      <alignment vertical="top"/>
      <protection locked="0"/>
    </xf>
    <xf numFmtId="0" fontId="5" fillId="0" borderId="0" xfId="59" applyFont="1" applyFill="1" applyBorder="1" applyProtection="1">
      <alignment/>
      <protection locked="0"/>
    </xf>
    <xf numFmtId="0" fontId="12" fillId="0" borderId="0" xfId="59" applyFont="1" applyFill="1" applyBorder="1" applyProtection="1">
      <alignment/>
      <protection locked="0"/>
    </xf>
    <xf numFmtId="0" fontId="12" fillId="0" borderId="0" xfId="59" applyFont="1" applyFill="1" applyBorder="1" applyAlignment="1" applyProtection="1">
      <alignment horizontal="left" wrapText="1"/>
      <protection locked="0"/>
    </xf>
    <xf numFmtId="41" fontId="9" fillId="0" borderId="0" xfId="63" applyNumberFormat="1" applyFont="1" applyFill="1" applyBorder="1" applyAlignment="1" applyProtection="1">
      <alignment horizontal="right"/>
      <protection locked="0"/>
    </xf>
    <xf numFmtId="0" fontId="15" fillId="0" borderId="0" xfId="67" applyFont="1" applyFill="1" applyBorder="1" applyAlignment="1" applyProtection="1">
      <alignment horizontal="left" vertical="center"/>
      <protection locked="0"/>
    </xf>
    <xf numFmtId="3" fontId="22" fillId="0" borderId="0" xfId="59" applyNumberFormat="1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22" fillId="0" borderId="0" xfId="59" applyFont="1" applyFill="1" applyAlignment="1" applyProtection="1">
      <alignment horizontal="center"/>
      <protection locked="0"/>
    </xf>
    <xf numFmtId="41" fontId="8" fillId="0" borderId="0" xfId="59" applyNumberFormat="1" applyFont="1" applyFill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0" fillId="0" borderId="0" xfId="58" applyFont="1" applyFill="1" applyBorder="1" applyAlignment="1" applyProtection="1">
      <alignment horizontal="left"/>
      <protection locked="0"/>
    </xf>
    <xf numFmtId="0" fontId="10" fillId="0" borderId="0" xfId="58" applyFont="1" applyBorder="1" applyAlignment="1" applyProtection="1">
      <alignment horizontal="right"/>
      <protection locked="0"/>
    </xf>
    <xf numFmtId="0" fontId="8" fillId="0" borderId="0" xfId="62" applyFont="1" applyFill="1" applyBorder="1" applyProtection="1">
      <alignment/>
      <protection locked="0"/>
    </xf>
    <xf numFmtId="0" fontId="15" fillId="0" borderId="0" xfId="68" applyFont="1" applyFill="1" applyProtection="1">
      <alignment/>
      <protection locked="0"/>
    </xf>
    <xf numFmtId="0" fontId="22" fillId="0" borderId="0" xfId="62" applyFont="1" applyFill="1" applyProtection="1">
      <alignment/>
      <protection locked="0"/>
    </xf>
    <xf numFmtId="0" fontId="5" fillId="0" borderId="0" xfId="62" applyFont="1" applyFill="1" applyProtection="1">
      <alignment/>
      <protection locked="0"/>
    </xf>
    <xf numFmtId="0" fontId="36" fillId="0" borderId="0" xfId="58" applyFont="1" applyFill="1" applyBorder="1" applyAlignment="1" applyProtection="1">
      <alignment horizontal="left"/>
      <protection locked="0"/>
    </xf>
    <xf numFmtId="0" fontId="8" fillId="0" borderId="0" xfId="59" applyFont="1" applyFill="1" applyAlignment="1" applyProtection="1">
      <alignment horizontal="center"/>
      <protection locked="0"/>
    </xf>
    <xf numFmtId="0" fontId="15" fillId="0" borderId="0" xfId="58" applyFont="1" applyFill="1" applyBorder="1" applyAlignment="1" applyProtection="1" quotePrefix="1">
      <alignment horizontal="right"/>
      <protection locked="0"/>
    </xf>
    <xf numFmtId="0" fontId="10" fillId="0" borderId="0" xfId="63" applyFont="1" applyFill="1" applyBorder="1" applyProtection="1">
      <alignment/>
      <protection locked="0"/>
    </xf>
    <xf numFmtId="0" fontId="10" fillId="0" borderId="0" xfId="58" applyFont="1" applyFill="1" applyBorder="1" applyAlignment="1" applyProtection="1">
      <alignment horizontal="right" vertical="center"/>
      <protection locked="0"/>
    </xf>
    <xf numFmtId="0" fontId="10" fillId="0" borderId="0" xfId="58" applyFont="1" applyFill="1" applyBorder="1" applyAlignment="1" applyProtection="1">
      <alignment horizontal="left" vertical="center"/>
      <protection locked="0"/>
    </xf>
    <xf numFmtId="0" fontId="7" fillId="0" borderId="0" xfId="58" applyFont="1" applyFill="1" applyBorder="1" applyAlignment="1" applyProtection="1">
      <alignment vertical="center"/>
      <protection locked="0"/>
    </xf>
    <xf numFmtId="0" fontId="6" fillId="0" borderId="0" xfId="59" applyFont="1" applyFill="1" applyProtection="1">
      <alignment/>
      <protection locked="0"/>
    </xf>
    <xf numFmtId="0" fontId="9" fillId="0" borderId="0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60" applyNumberFormat="1" applyFont="1" applyFill="1" applyBorder="1" applyAlignment="1" applyProtection="1">
      <alignment horizontal="right" vertical="top" wrapText="1"/>
      <protection/>
    </xf>
    <xf numFmtId="0" fontId="9" fillId="0" borderId="0" xfId="60" applyNumberFormat="1" applyFont="1" applyFill="1" applyBorder="1" applyAlignment="1" applyProtection="1">
      <alignment horizontal="center" vertical="top" wrapText="1"/>
      <protection/>
    </xf>
    <xf numFmtId="0" fontId="9" fillId="0" borderId="0" xfId="0" applyFont="1" applyAlignment="1">
      <alignment horizontal="center" vertical="top"/>
    </xf>
    <xf numFmtId="0" fontId="8" fillId="0" borderId="0" xfId="0" applyFont="1" applyFill="1" applyBorder="1" applyAlignment="1">
      <alignment horizontal="right" vertical="top"/>
    </xf>
    <xf numFmtId="0" fontId="8" fillId="0" borderId="0" xfId="60" applyNumberFormat="1" applyFont="1" applyFill="1" applyBorder="1" applyAlignment="1" applyProtection="1">
      <alignment horizontal="center" vertical="center"/>
      <protection/>
    </xf>
    <xf numFmtId="0" fontId="7" fillId="0" borderId="0" xfId="58" applyFont="1" applyFill="1" applyBorder="1" applyAlignment="1">
      <alignment horizontal="right" vertical="center"/>
      <protection/>
    </xf>
    <xf numFmtId="0" fontId="10" fillId="0" borderId="0" xfId="58" applyFont="1" applyFill="1" applyBorder="1" applyAlignment="1">
      <alignment vertical="center"/>
      <protection/>
    </xf>
    <xf numFmtId="0" fontId="9" fillId="0" borderId="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top" wrapText="1"/>
    </xf>
    <xf numFmtId="0" fontId="33" fillId="0" borderId="0" xfId="0" applyFont="1" applyFill="1" applyBorder="1" applyAlignment="1">
      <alignment horizontal="left" vertical="top" wrapText="1"/>
    </xf>
    <xf numFmtId="0" fontId="33" fillId="0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1" fillId="0" borderId="0" xfId="0" applyFont="1" applyFill="1" applyAlignment="1">
      <alignment wrapText="1"/>
    </xf>
    <xf numFmtId="0" fontId="13" fillId="0" borderId="0" xfId="0" applyFont="1" applyFill="1" applyAlignment="1">
      <alignment wrapText="1"/>
    </xf>
    <xf numFmtId="0" fontId="8" fillId="0" borderId="0" xfId="0" applyFont="1" applyFill="1" applyBorder="1" applyAlignment="1">
      <alignment wrapText="1"/>
    </xf>
    <xf numFmtId="0" fontId="10" fillId="0" borderId="0" xfId="58" applyFont="1" applyFill="1" applyBorder="1" applyAlignment="1">
      <alignment horizontal="left" wrapText="1"/>
      <protection/>
    </xf>
    <xf numFmtId="0" fontId="10" fillId="0" borderId="0" xfId="58" applyFont="1" applyBorder="1" applyAlignment="1">
      <alignment horizontal="right" wrapText="1"/>
      <protection/>
    </xf>
    <xf numFmtId="0" fontId="5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41" fontId="5" fillId="0" borderId="0" xfId="0" applyNumberFormat="1" applyFont="1" applyFill="1" applyBorder="1" applyAlignment="1">
      <alignment horizontal="center"/>
    </xf>
    <xf numFmtId="41" fontId="9" fillId="0" borderId="11" xfId="0" applyNumberFormat="1" applyFont="1" applyFill="1" applyBorder="1" applyAlignment="1">
      <alignment horizontal="right"/>
    </xf>
    <xf numFmtId="4" fontId="12" fillId="0" borderId="0" xfId="0" applyNumberFormat="1" applyFont="1" applyFill="1" applyBorder="1" applyAlignment="1">
      <alignment horizontal="center"/>
    </xf>
    <xf numFmtId="41" fontId="12" fillId="0" borderId="0" xfId="0" applyNumberFormat="1" applyFont="1" applyFill="1" applyBorder="1" applyAlignment="1">
      <alignment horizontal="center"/>
    </xf>
    <xf numFmtId="4" fontId="12" fillId="0" borderId="0" xfId="0" applyNumberFormat="1" applyFont="1" applyFill="1" applyBorder="1" applyAlignment="1">
      <alignment horizontal="center"/>
    </xf>
    <xf numFmtId="41" fontId="8" fillId="0" borderId="10" xfId="42" applyNumberFormat="1" applyFont="1" applyFill="1" applyBorder="1" applyAlignment="1">
      <alignment/>
    </xf>
    <xf numFmtId="41" fontId="9" fillId="0" borderId="0" xfId="42" applyNumberFormat="1" applyFont="1" applyFill="1" applyBorder="1" applyAlignment="1">
      <alignment/>
    </xf>
    <xf numFmtId="41" fontId="9" fillId="0" borderId="11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wrapText="1"/>
    </xf>
    <xf numFmtId="2" fontId="10" fillId="0" borderId="0" xfId="0" applyNumberFormat="1" applyFont="1" applyFill="1" applyBorder="1" applyAlignment="1">
      <alignment horizontal="left" vertical="center" wrapText="1"/>
    </xf>
    <xf numFmtId="0" fontId="10" fillId="0" borderId="0" xfId="58" applyFont="1" applyFill="1" applyBorder="1" applyAlignment="1">
      <alignment horizontal="right" wrapText="1"/>
      <protection/>
    </xf>
    <xf numFmtId="3" fontId="28" fillId="0" borderId="0" xfId="0" applyNumberFormat="1" applyFont="1" applyFill="1" applyBorder="1" applyAlignment="1">
      <alignment horizontal="right" wrapText="1"/>
    </xf>
    <xf numFmtId="0" fontId="40" fillId="0" borderId="0" xfId="0" applyFont="1" applyFill="1" applyAlignment="1">
      <alignment wrapText="1"/>
    </xf>
    <xf numFmtId="0" fontId="42" fillId="0" borderId="0" xfId="0" applyFont="1" applyFill="1" applyBorder="1" applyAlignment="1">
      <alignment horizontal="center" wrapText="1"/>
    </xf>
    <xf numFmtId="0" fontId="43" fillId="0" borderId="0" xfId="0" applyFont="1" applyFill="1" applyBorder="1" applyAlignment="1">
      <alignment horizontal="center" wrapText="1"/>
    </xf>
    <xf numFmtId="0" fontId="42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/>
    </xf>
    <xf numFmtId="0" fontId="9" fillId="0" borderId="10" xfId="58" applyFont="1" applyFill="1" applyBorder="1" applyAlignment="1">
      <alignment horizontal="left" vertical="center" wrapText="1"/>
      <protection/>
    </xf>
    <xf numFmtId="0" fontId="7" fillId="0" borderId="0" xfId="0" applyFont="1" applyFill="1" applyBorder="1" applyAlignment="1">
      <alignment wrapText="1"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0" fillId="0" borderId="0" xfId="60" applyNumberFormat="1" applyFont="1" applyFill="1" applyBorder="1" applyAlignment="1" applyProtection="1" quotePrefix="1">
      <alignment horizontal="right" vertical="top" wrapText="1"/>
      <protection/>
    </xf>
    <xf numFmtId="0" fontId="10" fillId="0" borderId="0" xfId="60" applyNumberFormat="1" applyFont="1" applyFill="1" applyBorder="1" applyAlignment="1" applyProtection="1">
      <alignment vertical="top" wrapText="1"/>
      <protection/>
    </xf>
    <xf numFmtId="0" fontId="8" fillId="0" borderId="0" xfId="60" applyFont="1" applyFill="1" applyAlignment="1">
      <alignment horizontal="left" wrapText="1"/>
      <protection/>
    </xf>
    <xf numFmtId="0" fontId="8" fillId="0" borderId="0" xfId="60" applyNumberFormat="1" applyFont="1" applyFill="1" applyBorder="1" applyAlignment="1" applyProtection="1">
      <alignment vertical="top" wrapText="1"/>
      <protection/>
    </xf>
    <xf numFmtId="178" fontId="8" fillId="0" borderId="0" xfId="42" applyNumberFormat="1" applyFont="1" applyFill="1" applyBorder="1" applyAlignment="1" applyProtection="1">
      <alignment horizontal="right"/>
      <protection/>
    </xf>
    <xf numFmtId="178" fontId="7" fillId="0" borderId="0" xfId="42" applyNumberFormat="1" applyFont="1" applyFill="1" applyBorder="1" applyAlignment="1" applyProtection="1">
      <alignment horizontal="right" vertical="center"/>
      <protection/>
    </xf>
    <xf numFmtId="178" fontId="9" fillId="0" borderId="13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22" fillId="0" borderId="0" xfId="59" applyFont="1" applyFill="1" applyBorder="1" applyAlignment="1">
      <alignment horizontal="center"/>
      <protection/>
    </xf>
    <xf numFmtId="0" fontId="22" fillId="0" borderId="0" xfId="59" applyFont="1" applyFill="1" applyBorder="1" applyAlignment="1">
      <alignment horizontal="center"/>
      <protection/>
    </xf>
    <xf numFmtId="178" fontId="8" fillId="0" borderId="0" xfId="42" applyNumberFormat="1" applyFont="1" applyFill="1" applyAlignment="1">
      <alignment/>
    </xf>
    <xf numFmtId="0" fontId="2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44" fillId="0" borderId="0" xfId="0" applyFont="1" applyFill="1" applyBorder="1" applyAlignment="1">
      <alignment horizontal="center" wrapText="1"/>
    </xf>
    <xf numFmtId="41" fontId="8" fillId="0" borderId="0" xfId="63" applyNumberFormat="1" applyFont="1" applyFill="1" applyBorder="1" applyAlignment="1">
      <alignment horizontal="right"/>
      <protection/>
    </xf>
    <xf numFmtId="41" fontId="9" fillId="0" borderId="11" xfId="63" applyNumberFormat="1" applyFont="1" applyFill="1" applyBorder="1" applyAlignment="1">
      <alignment horizontal="right"/>
      <protection/>
    </xf>
    <xf numFmtId="41" fontId="5" fillId="0" borderId="0" xfId="59" applyNumberFormat="1" applyFont="1" applyFill="1" applyBorder="1" applyAlignment="1">
      <alignment horizontal="right"/>
      <protection/>
    </xf>
    <xf numFmtId="41" fontId="12" fillId="0" borderId="0" xfId="59" applyNumberFormat="1" applyFont="1" applyFill="1" applyBorder="1" applyAlignment="1">
      <alignment horizontal="right"/>
      <protection/>
    </xf>
    <xf numFmtId="41" fontId="9" fillId="0" borderId="10" xfId="63" applyNumberFormat="1" applyFont="1" applyFill="1" applyBorder="1" applyAlignment="1">
      <alignment horizontal="right"/>
      <protection/>
    </xf>
    <xf numFmtId="49" fontId="5" fillId="0" borderId="0" xfId="59" applyNumberFormat="1" applyFont="1" applyFill="1" applyBorder="1" applyAlignment="1">
      <alignment horizontal="right"/>
      <protection/>
    </xf>
    <xf numFmtId="41" fontId="9" fillId="0" borderId="13" xfId="63" applyNumberFormat="1" applyFont="1" applyFill="1" applyBorder="1" applyAlignment="1">
      <alignment horizontal="right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178" fontId="9" fillId="0" borderId="11" xfId="42" applyNumberFormat="1" applyFont="1" applyFill="1" applyBorder="1" applyAlignment="1" applyProtection="1">
      <alignment horizontal="right" vertical="center"/>
      <protection/>
    </xf>
    <xf numFmtId="178" fontId="9" fillId="0" borderId="0" xfId="42" applyNumberFormat="1" applyFont="1" applyFill="1" applyBorder="1" applyAlignment="1" applyProtection="1">
      <alignment horizontal="right" vertical="center"/>
      <protection/>
    </xf>
    <xf numFmtId="178" fontId="9" fillId="0" borderId="11" xfId="42" applyNumberFormat="1" applyFont="1" applyFill="1" applyBorder="1" applyAlignment="1" applyProtection="1">
      <alignment vertical="center"/>
      <protection/>
    </xf>
    <xf numFmtId="178" fontId="9" fillId="0" borderId="13" xfId="60" applyNumberFormat="1" applyFont="1" applyFill="1" applyBorder="1" applyAlignment="1" applyProtection="1">
      <alignment vertical="center"/>
      <protection/>
    </xf>
    <xf numFmtId="178" fontId="8" fillId="0" borderId="10" xfId="42" applyNumberFormat="1" applyFont="1" applyFill="1" applyBorder="1" applyAlignment="1" applyProtection="1">
      <alignment horizontal="right" vertical="center"/>
      <protection/>
    </xf>
    <xf numFmtId="178" fontId="9" fillId="0" borderId="10" xfId="42" applyNumberFormat="1" applyFont="1" applyFill="1" applyBorder="1" applyAlignment="1" applyProtection="1">
      <alignment horizontal="right" vertical="center"/>
      <protection/>
    </xf>
    <xf numFmtId="3" fontId="8" fillId="0" borderId="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178" fontId="8" fillId="0" borderId="1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 vertical="top"/>
    </xf>
    <xf numFmtId="41" fontId="9" fillId="0" borderId="0" xfId="0" applyNumberFormat="1" applyFont="1" applyFill="1" applyBorder="1" applyAlignment="1">
      <alignment horizontal="right" vertical="top" wrapText="1"/>
    </xf>
    <xf numFmtId="41" fontId="8" fillId="0" borderId="0" xfId="0" applyNumberFormat="1" applyFont="1" applyFill="1" applyBorder="1" applyAlignment="1">
      <alignment horizontal="right" vertical="top" wrapText="1"/>
    </xf>
    <xf numFmtId="0" fontId="8" fillId="0" borderId="10" xfId="0" applyFont="1" applyFill="1" applyBorder="1" applyAlignment="1">
      <alignment horizontal="left"/>
    </xf>
    <xf numFmtId="0" fontId="9" fillId="0" borderId="0" xfId="60" applyNumberFormat="1" applyFont="1" applyFill="1" applyBorder="1" applyAlignment="1" applyProtection="1">
      <alignment horizontal="right" vertical="top" wrapText="1"/>
      <protection/>
    </xf>
    <xf numFmtId="0" fontId="8" fillId="0" borderId="0" xfId="0" applyFont="1" applyFill="1" applyBorder="1" applyAlignment="1">
      <alignment horizontal="right" vertical="top"/>
    </xf>
    <xf numFmtId="0" fontId="13" fillId="0" borderId="0" xfId="61" applyNumberFormat="1" applyFont="1" applyFill="1" applyBorder="1" applyAlignment="1" applyProtection="1">
      <alignment horizontal="left" vertical="center" wrapText="1"/>
      <protection/>
    </xf>
    <xf numFmtId="0" fontId="9" fillId="0" borderId="0" xfId="58" applyFont="1" applyFill="1" applyBorder="1" applyAlignment="1">
      <alignment horizontal="left" vertical="center"/>
      <protection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right" vertical="top" wrapText="1"/>
    </xf>
    <xf numFmtId="0" fontId="8" fillId="0" borderId="0" xfId="60" applyNumberFormat="1" applyFont="1" applyFill="1" applyBorder="1" applyAlignment="1" applyProtection="1">
      <alignment wrapText="1"/>
      <protection/>
    </xf>
    <xf numFmtId="0" fontId="8" fillId="0" borderId="0" xfId="0" applyFont="1" applyFill="1" applyBorder="1" applyAlignment="1">
      <alignment wrapText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BAL" xfId="58"/>
    <cellStyle name="Normal_Financial statements 2000 Alcomet" xfId="59"/>
    <cellStyle name="Normal_Financial statements_bg model 2002" xfId="60"/>
    <cellStyle name="Normal_Financial statements_bg model 2002 2" xfId="61"/>
    <cellStyle name="Normal_FS_2004_Final_28.03.05" xfId="62"/>
    <cellStyle name="Normal_FS_SOPHARMA_2005 (2)" xfId="63"/>
    <cellStyle name="Normal_P&amp;L" xfId="64"/>
    <cellStyle name="Normal_P&amp;L_Financial statements_bg model 2002" xfId="65"/>
    <cellStyle name="Normal_Sheet2" xfId="66"/>
    <cellStyle name="Normal_SOPHARMA_FS_01_12_2007_predvaritelen" xfId="67"/>
    <cellStyle name="Normal_Vatreshno_Gr_Spravki_2004" xfId="68"/>
    <cellStyle name="Note" xfId="69"/>
    <cellStyle name="Output" xfId="70"/>
    <cellStyle name="Percent" xfId="71"/>
    <cellStyle name="Percent 2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S%20SOPHARMA%20FS%2031.03.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"/>
      <sheetName val="IS"/>
      <sheetName val="SFP"/>
      <sheetName val="CFS"/>
      <sheetName val="EQS"/>
    </sheetNames>
    <sheetDataSet>
      <sheetData sheetId="1">
        <row r="26">
          <cell r="D26">
            <v>10104</v>
          </cell>
        </row>
        <row r="36">
          <cell r="D36">
            <v>131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zoomScale="90" zoomScaleNormal="90" zoomScalePageLayoutView="0" workbookViewId="0" topLeftCell="A1">
      <selection activeCell="C47" sqref="C47"/>
    </sheetView>
  </sheetViews>
  <sheetFormatPr defaultColWidth="0" defaultRowHeight="0" customHeight="1" zeroHeight="1"/>
  <cols>
    <col min="1" max="2" width="9.28125" style="13" customWidth="1"/>
    <col min="3" max="3" width="15.7109375" style="13" customWidth="1"/>
    <col min="4" max="9" width="9.28125" style="13" customWidth="1"/>
    <col min="10" max="16384" width="9.28125" style="13" hidden="1" customWidth="1"/>
  </cols>
  <sheetData>
    <row r="1" spans="1:8" ht="18.75">
      <c r="A1" s="11" t="s">
        <v>4</v>
      </c>
      <c r="B1" s="12"/>
      <c r="C1" s="12"/>
      <c r="D1" s="18" t="s">
        <v>5</v>
      </c>
      <c r="E1" s="12"/>
      <c r="F1" s="12"/>
      <c r="G1" s="12"/>
      <c r="H1" s="12"/>
    </row>
    <row r="2" ht="12.75"/>
    <row r="3" ht="12.75"/>
    <row r="4" ht="12.75"/>
    <row r="5" spans="1:9" ht="18.75">
      <c r="A5" s="14" t="s">
        <v>6</v>
      </c>
      <c r="D5" s="33" t="s">
        <v>7</v>
      </c>
      <c r="E5" s="58"/>
      <c r="F5" s="15"/>
      <c r="G5" s="15"/>
      <c r="H5" s="15"/>
      <c r="I5" s="15"/>
    </row>
    <row r="6" spans="1:9" ht="17.25" customHeight="1">
      <c r="A6" s="14"/>
      <c r="D6" s="33" t="s">
        <v>8</v>
      </c>
      <c r="E6" s="58"/>
      <c r="F6" s="15"/>
      <c r="G6" s="15"/>
      <c r="H6" s="15"/>
      <c r="I6" s="15"/>
    </row>
    <row r="7" spans="1:9" ht="18.75">
      <c r="A7" s="14"/>
      <c r="D7" s="33" t="s">
        <v>125</v>
      </c>
      <c r="E7" s="58"/>
      <c r="F7" s="15"/>
      <c r="G7" s="15"/>
      <c r="H7" s="15"/>
      <c r="I7" s="15"/>
    </row>
    <row r="8" spans="1:9" ht="18.75">
      <c r="A8" s="14"/>
      <c r="D8" s="33" t="s">
        <v>123</v>
      </c>
      <c r="E8" s="58"/>
      <c r="F8" s="15"/>
      <c r="G8" s="15"/>
      <c r="H8" s="15"/>
      <c r="I8" s="15"/>
    </row>
    <row r="9" spans="1:9" ht="16.5">
      <c r="A9" s="16"/>
      <c r="D9" s="33" t="s">
        <v>9</v>
      </c>
      <c r="E9" s="58"/>
      <c r="F9" s="16"/>
      <c r="G9" s="15"/>
      <c r="H9" s="15"/>
      <c r="I9" s="15"/>
    </row>
    <row r="10" spans="1:9" ht="18.75">
      <c r="A10" s="14"/>
      <c r="D10" s="31"/>
      <c r="E10" s="31"/>
      <c r="F10" s="15"/>
      <c r="G10" s="15"/>
      <c r="H10" s="15"/>
      <c r="I10" s="15"/>
    </row>
    <row r="11" spans="1:9" ht="18.75">
      <c r="A11" s="14"/>
      <c r="D11" s="9"/>
      <c r="E11" s="9"/>
      <c r="F11" s="9"/>
      <c r="G11" s="15"/>
      <c r="H11" s="15"/>
      <c r="I11" s="15"/>
    </row>
    <row r="12" spans="1:7" ht="18.75">
      <c r="A12" s="14" t="s">
        <v>10</v>
      </c>
      <c r="D12" s="9" t="s">
        <v>7</v>
      </c>
      <c r="E12" s="26"/>
      <c r="F12" s="26"/>
      <c r="G12" s="27"/>
    </row>
    <row r="13" spans="4:9" ht="16.5">
      <c r="D13" s="9"/>
      <c r="E13" s="26"/>
      <c r="F13" s="26"/>
      <c r="G13" s="59"/>
      <c r="H13" s="15"/>
      <c r="I13" s="15"/>
    </row>
    <row r="14" spans="4:9" ht="16.5">
      <c r="D14" s="9"/>
      <c r="E14" s="26"/>
      <c r="F14" s="26"/>
      <c r="G14" s="59"/>
      <c r="H14" s="15"/>
      <c r="I14" s="15"/>
    </row>
    <row r="15" spans="1:9" ht="18.75">
      <c r="A15" s="14" t="s">
        <v>11</v>
      </c>
      <c r="D15" s="9" t="s">
        <v>12</v>
      </c>
      <c r="E15" s="26"/>
      <c r="F15" s="26"/>
      <c r="G15" s="59"/>
      <c r="H15" s="15"/>
      <c r="I15" s="15"/>
    </row>
    <row r="16" spans="1:9" ht="18.75">
      <c r="A16" s="14"/>
      <c r="D16" s="9"/>
      <c r="E16" s="26"/>
      <c r="F16" s="26"/>
      <c r="G16" s="59"/>
      <c r="H16" s="15"/>
      <c r="I16" s="15"/>
    </row>
    <row r="17" spans="1:9" ht="18.75">
      <c r="A17" s="44"/>
      <c r="D17" s="9"/>
      <c r="E17" s="26"/>
      <c r="F17" s="26"/>
      <c r="G17" s="59"/>
      <c r="H17" s="15"/>
      <c r="I17" s="15"/>
    </row>
    <row r="18" spans="1:9" ht="18.75">
      <c r="A18" s="14" t="s">
        <v>13</v>
      </c>
      <c r="B18" s="14"/>
      <c r="C18" s="14"/>
      <c r="D18" s="9" t="s">
        <v>14</v>
      </c>
      <c r="E18" s="26"/>
      <c r="F18" s="26"/>
      <c r="G18" s="59"/>
      <c r="H18" s="15"/>
      <c r="I18" s="15"/>
    </row>
    <row r="19" spans="1:9" ht="18.75">
      <c r="A19" s="14"/>
      <c r="D19" s="9"/>
      <c r="E19" s="26"/>
      <c r="F19" s="26"/>
      <c r="G19" s="27"/>
      <c r="H19" s="14"/>
      <c r="I19" s="14"/>
    </row>
    <row r="20" spans="1:7" ht="18.75">
      <c r="A20" s="14"/>
      <c r="D20" s="9"/>
      <c r="E20" s="26"/>
      <c r="F20" s="26"/>
      <c r="G20" s="27"/>
    </row>
    <row r="21" spans="1:7" ht="18.75">
      <c r="A21" s="14" t="s">
        <v>126</v>
      </c>
      <c r="D21" s="9" t="s">
        <v>24</v>
      </c>
      <c r="E21" s="26"/>
      <c r="F21" s="26"/>
      <c r="G21" s="27"/>
    </row>
    <row r="22" spans="1:7" ht="18.75">
      <c r="A22" s="14"/>
      <c r="D22" s="9"/>
      <c r="E22" s="26"/>
      <c r="F22" s="26"/>
      <c r="G22" s="27"/>
    </row>
    <row r="23" spans="1:7" ht="18.75">
      <c r="A23" s="14"/>
      <c r="D23" s="9"/>
      <c r="E23" s="26"/>
      <c r="F23" s="26"/>
      <c r="G23" s="27"/>
    </row>
    <row r="24" spans="1:7" ht="18.75">
      <c r="A24" s="14" t="s">
        <v>15</v>
      </c>
      <c r="D24" s="9" t="s">
        <v>16</v>
      </c>
      <c r="E24" s="26"/>
      <c r="F24" s="26"/>
      <c r="G24" s="27"/>
    </row>
    <row r="25" spans="1:7" ht="18.75">
      <c r="A25" s="14"/>
      <c r="D25" s="9" t="s">
        <v>17</v>
      </c>
      <c r="E25" s="26"/>
      <c r="F25" s="26"/>
      <c r="G25" s="27"/>
    </row>
    <row r="26" spans="1:7" ht="18.75">
      <c r="A26" s="14"/>
      <c r="D26" s="15"/>
      <c r="E26" s="28"/>
      <c r="F26" s="28"/>
      <c r="G26" s="27"/>
    </row>
    <row r="27" spans="1:7" ht="18.75">
      <c r="A27" s="14"/>
      <c r="D27" s="9"/>
      <c r="E27" s="27"/>
      <c r="F27" s="27"/>
      <c r="G27" s="27"/>
    </row>
    <row r="28" spans="1:7" ht="18.75">
      <c r="A28" s="14" t="s">
        <v>18</v>
      </c>
      <c r="C28" s="32"/>
      <c r="D28" s="9" t="s">
        <v>19</v>
      </c>
      <c r="E28" s="26"/>
      <c r="F28" s="27"/>
      <c r="G28" s="35"/>
    </row>
    <row r="29" spans="1:7" ht="18.75">
      <c r="A29" s="14"/>
      <c r="C29" s="32"/>
      <c r="D29" s="9" t="s">
        <v>20</v>
      </c>
      <c r="E29" s="26"/>
      <c r="F29" s="27"/>
      <c r="G29" s="29"/>
    </row>
    <row r="30" spans="1:7" ht="18.75">
      <c r="A30" s="14"/>
      <c r="C30" s="32"/>
      <c r="D30" s="9" t="s">
        <v>21</v>
      </c>
      <c r="E30" s="26"/>
      <c r="F30" s="27"/>
      <c r="G30" s="29"/>
    </row>
    <row r="31" spans="1:7" ht="18.75">
      <c r="A31" s="14"/>
      <c r="C31" s="32"/>
      <c r="D31" s="9" t="s">
        <v>22</v>
      </c>
      <c r="E31" s="26"/>
      <c r="F31" s="27"/>
      <c r="G31" s="29"/>
    </row>
    <row r="32" spans="1:7" ht="18.75">
      <c r="A32" s="14"/>
      <c r="D32" s="9" t="s">
        <v>23</v>
      </c>
      <c r="E32" s="29"/>
      <c r="F32" s="29"/>
      <c r="G32" s="29"/>
    </row>
    <row r="33" spans="1:7" ht="18.75">
      <c r="A33" s="14"/>
      <c r="D33" s="9" t="s">
        <v>127</v>
      </c>
      <c r="E33" s="29"/>
      <c r="F33" s="29"/>
      <c r="G33" s="29"/>
    </row>
    <row r="34" spans="1:7" ht="18.75">
      <c r="A34" s="14"/>
      <c r="D34" s="9" t="s">
        <v>128</v>
      </c>
      <c r="E34" s="29"/>
      <c r="F34" s="29"/>
      <c r="G34" s="29"/>
    </row>
    <row r="35" spans="1:7" ht="18.75">
      <c r="A35" s="14"/>
      <c r="C35" s="15"/>
      <c r="D35" s="9" t="s">
        <v>129</v>
      </c>
      <c r="E35" s="9"/>
      <c r="F35" s="9"/>
      <c r="G35" s="29"/>
    </row>
    <row r="36" spans="1:7" ht="18.75">
      <c r="A36" s="14"/>
      <c r="D36" s="9"/>
      <c r="E36" s="29"/>
      <c r="F36" s="27"/>
      <c r="G36" s="29"/>
    </row>
    <row r="37" spans="1:9" ht="18.75">
      <c r="A37" s="14" t="s">
        <v>25</v>
      </c>
      <c r="D37" s="33" t="s">
        <v>26</v>
      </c>
      <c r="E37" s="55"/>
      <c r="F37" s="55"/>
      <c r="G37" s="55"/>
      <c r="H37" s="14"/>
      <c r="I37" s="14"/>
    </row>
    <row r="38" spans="4:9" ht="18.75">
      <c r="D38" s="33" t="s">
        <v>27</v>
      </c>
      <c r="E38" s="55"/>
      <c r="F38" s="55"/>
      <c r="G38" s="55"/>
      <c r="H38" s="14"/>
      <c r="I38" s="14"/>
    </row>
    <row r="39" spans="1:7" ht="18.75">
      <c r="A39" s="14"/>
      <c r="D39" s="33" t="s">
        <v>28</v>
      </c>
      <c r="E39" s="55"/>
      <c r="F39" s="55"/>
      <c r="G39" s="55"/>
    </row>
    <row r="40" spans="1:7" ht="18.75">
      <c r="A40" s="14"/>
      <c r="D40" s="33" t="s">
        <v>158</v>
      </c>
      <c r="E40" s="55"/>
      <c r="F40" s="55"/>
      <c r="G40" s="55"/>
    </row>
    <row r="41" spans="1:7" ht="18.75">
      <c r="A41" s="14"/>
      <c r="D41" s="33" t="s">
        <v>29</v>
      </c>
      <c r="E41" s="55"/>
      <c r="F41" s="55"/>
      <c r="G41" s="55"/>
    </row>
    <row r="42" ht="16.5">
      <c r="D42" s="33" t="s">
        <v>159</v>
      </c>
    </row>
    <row r="43" spans="1:7" ht="18.75">
      <c r="A43" s="14"/>
      <c r="D43" s="33" t="s">
        <v>30</v>
      </c>
      <c r="E43" s="55"/>
      <c r="F43" s="55"/>
      <c r="G43" s="55"/>
    </row>
    <row r="44" ht="16.5">
      <c r="D44" s="33" t="s">
        <v>160</v>
      </c>
    </row>
    <row r="45" spans="1:7" ht="18.75">
      <c r="A45" s="14"/>
      <c r="D45" s="33"/>
      <c r="E45" s="30"/>
      <c r="F45" s="35"/>
      <c r="G45" s="30"/>
    </row>
    <row r="46" spans="1:9" ht="18.75">
      <c r="A46" s="14" t="s">
        <v>31</v>
      </c>
      <c r="D46" s="33" t="s">
        <v>32</v>
      </c>
      <c r="E46" s="29"/>
      <c r="F46" s="29"/>
      <c r="G46" s="30"/>
      <c r="H46" s="17"/>
      <c r="I46" s="17"/>
    </row>
    <row r="47" spans="1:7" ht="18.75">
      <c r="A47" s="14"/>
      <c r="E47" s="29"/>
      <c r="F47" s="27"/>
      <c r="G47" s="29"/>
    </row>
    <row r="48" spans="1:6" ht="18.75">
      <c r="A48" s="14"/>
      <c r="F48" s="14"/>
    </row>
    <row r="49" spans="1:6" ht="18.75">
      <c r="A49" s="14"/>
      <c r="F49" s="14"/>
    </row>
    <row r="50" spans="1:6" ht="18.75">
      <c r="A50" s="14"/>
      <c r="F50" s="14"/>
    </row>
    <row r="51" spans="1:6" ht="18.75">
      <c r="A51" s="14"/>
      <c r="F51" s="14"/>
    </row>
    <row r="52" spans="1:6" ht="18.75">
      <c r="A52" s="14"/>
      <c r="F52" s="14"/>
    </row>
    <row r="53" spans="1:6" ht="18.75">
      <c r="A53" s="14"/>
      <c r="F53" s="14"/>
    </row>
    <row r="54" spans="1:6" ht="18.75">
      <c r="A54" s="14"/>
      <c r="F54" s="14"/>
    </row>
    <row r="55" ht="12.75"/>
    <row r="56" ht="12.75"/>
    <row r="57" ht="12.75"/>
    <row r="58" ht="12.75"/>
    <row r="59" ht="12.75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</sheetData>
  <sheetProtection/>
  <printOptions/>
  <pageMargins left="0.7874015748031497" right="0.35433070866141736" top="0.3937007874015748" bottom="0.3937007874015748" header="0.5118110236220472" footer="0.5118110236220472"/>
  <pageSetup fitToHeight="1" fitToWidth="1"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view="pageBreakPreview" zoomScaleSheetLayoutView="100" workbookViewId="0" topLeftCell="A1">
      <selection activeCell="A4" sqref="A4"/>
    </sheetView>
  </sheetViews>
  <sheetFormatPr defaultColWidth="11.421875" defaultRowHeight="12.75"/>
  <cols>
    <col min="1" max="1" width="44.8515625" style="8" customWidth="1"/>
    <col min="2" max="2" width="12.8515625" style="23" bestFit="1" customWidth="1"/>
    <col min="3" max="3" width="5.00390625" style="23" customWidth="1"/>
    <col min="4" max="4" width="14.00390625" style="23" customWidth="1"/>
    <col min="5" max="5" width="2.00390625" style="23" customWidth="1"/>
    <col min="6" max="6" width="15.140625" style="23" customWidth="1"/>
    <col min="7" max="7" width="2.00390625" style="6" customWidth="1"/>
    <col min="8" max="16384" width="11.421875" style="8" customWidth="1"/>
  </cols>
  <sheetData>
    <row r="1" spans="1:7" ht="15">
      <c r="A1" s="265" t="s">
        <v>5</v>
      </c>
      <c r="B1" s="265"/>
      <c r="C1" s="265"/>
      <c r="D1" s="265"/>
      <c r="E1" s="265"/>
      <c r="F1" s="265"/>
      <c r="G1" s="265"/>
    </row>
    <row r="2" spans="1:7" s="24" customFormat="1" ht="15">
      <c r="A2" s="266" t="s">
        <v>167</v>
      </c>
      <c r="B2" s="267"/>
      <c r="C2" s="267"/>
      <c r="D2" s="267"/>
      <c r="E2" s="267"/>
      <c r="F2" s="267"/>
      <c r="G2" s="267"/>
    </row>
    <row r="3" spans="1:7" ht="15">
      <c r="A3" s="45" t="s">
        <v>180</v>
      </c>
      <c r="B3" s="61"/>
      <c r="C3" s="61"/>
      <c r="D3" s="61"/>
      <c r="E3" s="61"/>
      <c r="F3" s="61"/>
      <c r="G3" s="60"/>
    </row>
    <row r="4" spans="1:7" ht="15">
      <c r="A4" s="186"/>
      <c r="B4" s="43"/>
      <c r="C4" s="43"/>
      <c r="D4" s="56"/>
      <c r="E4" s="43"/>
      <c r="F4" s="43"/>
      <c r="G4" s="42"/>
    </row>
    <row r="5" spans="1:7" s="116" customFormat="1" ht="15" customHeight="1">
      <c r="A5" s="187"/>
      <c r="B5" s="268" t="s">
        <v>33</v>
      </c>
      <c r="C5" s="115"/>
      <c r="D5" s="269" t="s">
        <v>142</v>
      </c>
      <c r="E5" s="114"/>
      <c r="F5" s="269" t="s">
        <v>141</v>
      </c>
      <c r="G5" s="114"/>
    </row>
    <row r="6" spans="1:7" s="116" customFormat="1" ht="15">
      <c r="A6" s="188"/>
      <c r="B6" s="268"/>
      <c r="C6" s="114"/>
      <c r="D6" s="269"/>
      <c r="E6" s="114"/>
      <c r="F6" s="270"/>
      <c r="G6" s="117"/>
    </row>
    <row r="7" spans="1:7" ht="15">
      <c r="A7" s="189"/>
      <c r="B7" s="69"/>
      <c r="C7" s="69"/>
      <c r="D7" s="69"/>
      <c r="E7" s="69"/>
      <c r="F7" s="69"/>
      <c r="G7" s="110"/>
    </row>
    <row r="8" spans="1:7" ht="15">
      <c r="A8" s="62" t="s">
        <v>34</v>
      </c>
      <c r="B8" s="199">
        <v>3</v>
      </c>
      <c r="C8" s="199"/>
      <c r="D8" s="68">
        <v>51124</v>
      </c>
      <c r="E8" s="203"/>
      <c r="F8" s="68">
        <v>48173</v>
      </c>
      <c r="G8" s="69"/>
    </row>
    <row r="9" spans="1:7" ht="15">
      <c r="A9" s="62" t="s">
        <v>164</v>
      </c>
      <c r="B9" s="199">
        <v>4</v>
      </c>
      <c r="C9" s="199"/>
      <c r="D9" s="68">
        <v>1207</v>
      </c>
      <c r="E9" s="203"/>
      <c r="F9" s="68">
        <v>753</v>
      </c>
      <c r="G9" s="69"/>
    </row>
    <row r="10" spans="1:7" ht="30">
      <c r="A10" s="62" t="s">
        <v>35</v>
      </c>
      <c r="B10" s="199"/>
      <c r="C10" s="199"/>
      <c r="D10" s="68">
        <v>4768</v>
      </c>
      <c r="E10" s="203"/>
      <c r="F10" s="68">
        <v>574</v>
      </c>
      <c r="G10" s="69"/>
    </row>
    <row r="11" spans="1:7" ht="15">
      <c r="A11" s="62" t="s">
        <v>36</v>
      </c>
      <c r="B11" s="200">
        <v>5</v>
      </c>
      <c r="C11" s="200"/>
      <c r="D11" s="68">
        <v>-16154</v>
      </c>
      <c r="E11" s="203"/>
      <c r="F11" s="68">
        <v>-14272</v>
      </c>
      <c r="G11" s="69"/>
    </row>
    <row r="12" spans="1:7" ht="15">
      <c r="A12" s="62" t="s">
        <v>37</v>
      </c>
      <c r="B12" s="199">
        <v>6</v>
      </c>
      <c r="C12" s="199"/>
      <c r="D12" s="68">
        <v>-18311</v>
      </c>
      <c r="E12" s="203"/>
      <c r="F12" s="68">
        <v>-13791</v>
      </c>
      <c r="G12" s="69"/>
    </row>
    <row r="13" spans="1:7" ht="15">
      <c r="A13" s="62" t="s">
        <v>38</v>
      </c>
      <c r="B13" s="199">
        <v>7</v>
      </c>
      <c r="C13" s="199"/>
      <c r="D13" s="68">
        <v>-8435</v>
      </c>
      <c r="E13" s="203"/>
      <c r="F13" s="68">
        <v>-7790</v>
      </c>
      <c r="G13" s="69"/>
    </row>
    <row r="14" spans="1:7" ht="15">
      <c r="A14" s="63" t="s">
        <v>39</v>
      </c>
      <c r="B14" s="199" t="s">
        <v>165</v>
      </c>
      <c r="C14" s="199"/>
      <c r="D14" s="68">
        <v>-4834</v>
      </c>
      <c r="E14" s="203"/>
      <c r="F14" s="68">
        <v>-2473</v>
      </c>
      <c r="G14" s="69"/>
    </row>
    <row r="15" spans="1:7" ht="15">
      <c r="A15" s="63" t="s">
        <v>40</v>
      </c>
      <c r="B15" s="199" t="s">
        <v>2</v>
      </c>
      <c r="C15" s="199"/>
      <c r="D15" s="68">
        <v>-566</v>
      </c>
      <c r="E15" s="203"/>
      <c r="F15" s="68">
        <v>-1233</v>
      </c>
      <c r="G15" s="69"/>
    </row>
    <row r="16" spans="1:7" ht="15">
      <c r="A16" s="190" t="s">
        <v>41</v>
      </c>
      <c r="B16" s="199"/>
      <c r="C16" s="199"/>
      <c r="D16" s="46">
        <f>SUM(D8:D15)</f>
        <v>8799</v>
      </c>
      <c r="E16" s="203"/>
      <c r="F16" s="46">
        <f>SUM(F8:F15)</f>
        <v>9941</v>
      </c>
      <c r="G16" s="69"/>
    </row>
    <row r="17" spans="1:7" ht="15">
      <c r="A17" s="63"/>
      <c r="B17" s="199"/>
      <c r="C17" s="199"/>
      <c r="D17" s="204"/>
      <c r="E17" s="203"/>
      <c r="F17" s="204"/>
      <c r="G17" s="69"/>
    </row>
    <row r="18" spans="1:7" ht="15">
      <c r="A18" s="63" t="s">
        <v>42</v>
      </c>
      <c r="B18" s="199">
        <v>10</v>
      </c>
      <c r="C18" s="199"/>
      <c r="D18" s="68">
        <v>3484</v>
      </c>
      <c r="E18" s="203"/>
      <c r="F18" s="68">
        <v>1843</v>
      </c>
      <c r="G18" s="69"/>
    </row>
    <row r="19" spans="1:7" ht="15">
      <c r="A19" s="63" t="s">
        <v>43</v>
      </c>
      <c r="B19" s="199">
        <v>11</v>
      </c>
      <c r="C19" s="199"/>
      <c r="D19" s="68">
        <v>-1058</v>
      </c>
      <c r="E19" s="203"/>
      <c r="F19" s="68">
        <v>-1480</v>
      </c>
      <c r="G19" s="69"/>
    </row>
    <row r="20" spans="1:7" ht="15">
      <c r="A20" s="191" t="s">
        <v>44</v>
      </c>
      <c r="B20" s="199"/>
      <c r="C20" s="199"/>
      <c r="D20" s="205">
        <f>D18+D19</f>
        <v>2426</v>
      </c>
      <c r="E20" s="206"/>
      <c r="F20" s="205">
        <f>F18+F19</f>
        <v>363</v>
      </c>
      <c r="G20" s="69"/>
    </row>
    <row r="21" spans="1:7" ht="15">
      <c r="A21" s="192"/>
      <c r="B21" s="199"/>
      <c r="C21" s="199"/>
      <c r="D21" s="204"/>
      <c r="E21" s="203"/>
      <c r="F21" s="204"/>
      <c r="G21" s="110"/>
    </row>
    <row r="22" spans="1:7" ht="15">
      <c r="A22" s="190" t="s">
        <v>45</v>
      </c>
      <c r="B22" s="199"/>
      <c r="C22" s="199"/>
      <c r="D22" s="93">
        <f>D16+D20</f>
        <v>11225</v>
      </c>
      <c r="E22" s="203"/>
      <c r="F22" s="93">
        <f>F16+F20</f>
        <v>10304</v>
      </c>
      <c r="G22" s="110"/>
    </row>
    <row r="23" spans="1:7" ht="15">
      <c r="A23" s="191"/>
      <c r="B23" s="199"/>
      <c r="C23" s="199"/>
      <c r="D23" s="204"/>
      <c r="E23" s="203"/>
      <c r="F23" s="204"/>
      <c r="G23" s="110"/>
    </row>
    <row r="24" spans="1:7" ht="15">
      <c r="A24" s="62" t="s">
        <v>46</v>
      </c>
      <c r="B24" s="199"/>
      <c r="C24" s="199"/>
      <c r="D24" s="92">
        <v>-1121</v>
      </c>
      <c r="E24" s="203"/>
      <c r="F24" s="92">
        <v>-1214</v>
      </c>
      <c r="G24" s="69"/>
    </row>
    <row r="25" spans="1:7" ht="15">
      <c r="A25" s="191"/>
      <c r="B25" s="201"/>
      <c r="C25" s="201"/>
      <c r="D25" s="207"/>
      <c r="E25" s="208"/>
      <c r="F25" s="207"/>
      <c r="G25" s="110"/>
    </row>
    <row r="26" spans="1:7" ht="15.75" thickBot="1">
      <c r="A26" s="190" t="s">
        <v>47</v>
      </c>
      <c r="B26" s="201"/>
      <c r="C26" s="201"/>
      <c r="D26" s="94">
        <f>D22+D24</f>
        <v>10104</v>
      </c>
      <c r="E26" s="208"/>
      <c r="F26" s="94">
        <f>F22+F24</f>
        <v>9090</v>
      </c>
      <c r="G26" s="110"/>
    </row>
    <row r="27" spans="1:7" ht="15.75" thickTop="1">
      <c r="A27" s="191"/>
      <c r="B27" s="201"/>
      <c r="C27" s="110"/>
      <c r="D27" s="207"/>
      <c r="E27" s="201"/>
      <c r="F27" s="207"/>
      <c r="G27" s="110"/>
    </row>
    <row r="28" spans="1:7" ht="15">
      <c r="A28" s="47" t="s">
        <v>48</v>
      </c>
      <c r="B28" s="202"/>
      <c r="C28" s="48"/>
      <c r="D28" s="50"/>
      <c r="E28" s="49"/>
      <c r="F28" s="50"/>
      <c r="G28" s="110"/>
    </row>
    <row r="29" spans="1:7" ht="15">
      <c r="A29" s="47"/>
      <c r="B29" s="202"/>
      <c r="C29" s="48"/>
      <c r="D29" s="50"/>
      <c r="E29" s="49"/>
      <c r="F29" s="50"/>
      <c r="G29" s="110"/>
    </row>
    <row r="30" spans="1:7" ht="30">
      <c r="A30" s="7" t="s">
        <v>144</v>
      </c>
      <c r="B30" s="240"/>
      <c r="C30" s="202"/>
      <c r="D30" s="50"/>
      <c r="E30" s="49"/>
      <c r="F30" s="50"/>
      <c r="G30" s="110"/>
    </row>
    <row r="31" spans="1:7" ht="30">
      <c r="A31" s="193" t="s">
        <v>145</v>
      </c>
      <c r="B31" s="240"/>
      <c r="C31" s="199"/>
      <c r="D31" s="209">
        <v>0</v>
      </c>
      <c r="E31" s="51"/>
      <c r="F31" s="209">
        <v>4</v>
      </c>
      <c r="G31" s="110"/>
    </row>
    <row r="32" spans="1:7" ht="15">
      <c r="A32" s="193"/>
      <c r="B32" s="240"/>
      <c r="C32" s="202"/>
      <c r="D32" s="210">
        <f>SUM(D31:D31)</f>
        <v>0</v>
      </c>
      <c r="E32" s="49"/>
      <c r="F32" s="210">
        <f>SUM(F31:F31)</f>
        <v>4</v>
      </c>
      <c r="G32" s="110"/>
    </row>
    <row r="33" spans="1:7" ht="30">
      <c r="A33" s="7" t="s">
        <v>146</v>
      </c>
      <c r="B33" s="240"/>
      <c r="C33" s="202"/>
      <c r="D33" s="104"/>
      <c r="E33" s="51"/>
      <c r="F33" s="104"/>
      <c r="G33" s="110"/>
    </row>
    <row r="34" spans="1:7" ht="30">
      <c r="A34" s="193" t="s">
        <v>147</v>
      </c>
      <c r="B34" s="199"/>
      <c r="C34" s="199"/>
      <c r="D34" s="54">
        <v>131</v>
      </c>
      <c r="E34" s="51"/>
      <c r="F34" s="54">
        <v>120</v>
      </c>
      <c r="G34" s="110"/>
    </row>
    <row r="35" spans="1:7" ht="15">
      <c r="A35" s="193"/>
      <c r="B35" s="241"/>
      <c r="C35" s="65"/>
      <c r="D35" s="53">
        <f>SUM(D34:D34)</f>
        <v>131</v>
      </c>
      <c r="E35" s="49"/>
      <c r="F35" s="53">
        <f>SUM(F34:F34)</f>
        <v>120</v>
      </c>
      <c r="G35" s="110"/>
    </row>
    <row r="36" spans="1:7" ht="28.5">
      <c r="A36" s="47" t="s">
        <v>49</v>
      </c>
      <c r="B36" s="199">
        <v>12</v>
      </c>
      <c r="C36" s="65"/>
      <c r="D36" s="211">
        <f>D32+D35</f>
        <v>131</v>
      </c>
      <c r="E36" s="111"/>
      <c r="F36" s="211">
        <f>F32+F35</f>
        <v>124</v>
      </c>
      <c r="G36" s="110"/>
    </row>
    <row r="37" spans="1:7" ht="15">
      <c r="A37" s="47"/>
      <c r="B37" s="241"/>
      <c r="C37" s="65"/>
      <c r="D37" s="112"/>
      <c r="E37" s="111"/>
      <c r="F37" s="112"/>
      <c r="G37" s="110"/>
    </row>
    <row r="38" spans="1:7" ht="29.25" thickBot="1">
      <c r="A38" s="47" t="s">
        <v>50</v>
      </c>
      <c r="B38" s="240"/>
      <c r="C38" s="48"/>
      <c r="D38" s="94">
        <f>D26+D36</f>
        <v>10235</v>
      </c>
      <c r="E38" s="111"/>
      <c r="F38" s="94">
        <f>F26+F36</f>
        <v>9214</v>
      </c>
      <c r="G38" s="110"/>
    </row>
    <row r="39" spans="1:7" ht="15.75" thickTop="1">
      <c r="A39" s="194"/>
      <c r="B39" s="240"/>
      <c r="C39" s="48"/>
      <c r="D39" s="52"/>
      <c r="E39" s="48"/>
      <c r="F39" s="52"/>
      <c r="G39" s="110"/>
    </row>
    <row r="40" spans="1:7" ht="15">
      <c r="A40" s="63" t="s">
        <v>51</v>
      </c>
      <c r="B40" s="199">
        <v>25</v>
      </c>
      <c r="C40" s="199" t="s">
        <v>3</v>
      </c>
      <c r="D40" s="107">
        <v>0.08</v>
      </c>
      <c r="E40" s="212"/>
      <c r="F40" s="107">
        <v>0.07</v>
      </c>
      <c r="G40" s="110"/>
    </row>
    <row r="41" spans="1:7" ht="15">
      <c r="A41" s="194"/>
      <c r="B41" s="69"/>
      <c r="C41" s="69"/>
      <c r="D41" s="113"/>
      <c r="E41" s="69"/>
      <c r="F41" s="69"/>
      <c r="G41" s="69"/>
    </row>
    <row r="42" spans="1:7" ht="15">
      <c r="A42" s="194"/>
      <c r="B42" s="69"/>
      <c r="C42" s="69"/>
      <c r="D42" s="69"/>
      <c r="E42" s="69"/>
      <c r="F42" s="69"/>
      <c r="G42" s="69"/>
    </row>
    <row r="43" spans="1:7" ht="15" customHeight="1">
      <c r="A43" s="195" t="s">
        <v>166</v>
      </c>
      <c r="B43" s="110"/>
      <c r="C43" s="110"/>
      <c r="D43" s="110"/>
      <c r="E43" s="110"/>
      <c r="F43" s="110"/>
      <c r="G43" s="69"/>
    </row>
    <row r="44" spans="1:7" ht="15" customHeight="1">
      <c r="A44" s="196"/>
      <c r="B44" s="69"/>
      <c r="C44" s="69"/>
      <c r="D44" s="69"/>
      <c r="E44" s="69"/>
      <c r="F44" s="69"/>
      <c r="G44" s="69"/>
    </row>
    <row r="45" spans="1:7" ht="15" customHeight="1">
      <c r="A45" s="7" t="s">
        <v>10</v>
      </c>
      <c r="B45" s="69"/>
      <c r="C45" s="69"/>
      <c r="D45" s="69"/>
      <c r="E45" s="69"/>
      <c r="F45" s="69"/>
      <c r="G45" s="69"/>
    </row>
    <row r="46" spans="1:7" ht="15" customHeight="1">
      <c r="A46" s="34" t="s">
        <v>7</v>
      </c>
      <c r="B46" s="69"/>
      <c r="C46" s="69"/>
      <c r="D46" s="69"/>
      <c r="E46" s="69"/>
      <c r="F46" s="69"/>
      <c r="G46" s="69"/>
    </row>
    <row r="47" spans="1:7" ht="15" customHeight="1">
      <c r="A47" s="196"/>
      <c r="B47" s="69"/>
      <c r="C47" s="69"/>
      <c r="D47" s="69"/>
      <c r="E47" s="69"/>
      <c r="F47" s="69"/>
      <c r="G47" s="69"/>
    </row>
    <row r="48" spans="1:7" ht="15" customHeight="1">
      <c r="A48" s="7" t="s">
        <v>11</v>
      </c>
      <c r="B48" s="69"/>
      <c r="C48" s="69"/>
      <c r="D48" s="69"/>
      <c r="E48" s="69"/>
      <c r="F48" s="69"/>
      <c r="G48" s="69"/>
    </row>
    <row r="49" spans="1:7" ht="15">
      <c r="A49" s="34" t="s">
        <v>12</v>
      </c>
      <c r="B49" s="69"/>
      <c r="C49" s="69"/>
      <c r="D49" s="69"/>
      <c r="E49" s="69"/>
      <c r="F49" s="69"/>
      <c r="G49" s="69"/>
    </row>
    <row r="50" spans="1:7" ht="15">
      <c r="A50" s="196"/>
      <c r="B50" s="69"/>
      <c r="C50" s="69"/>
      <c r="D50" s="69"/>
      <c r="E50" s="69"/>
      <c r="F50" s="69"/>
      <c r="G50" s="69"/>
    </row>
    <row r="51" spans="1:7" ht="15">
      <c r="A51" s="197" t="s">
        <v>52</v>
      </c>
      <c r="B51" s="69"/>
      <c r="C51" s="69"/>
      <c r="D51" s="69"/>
      <c r="E51" s="69"/>
      <c r="F51" s="69"/>
      <c r="G51" s="69"/>
    </row>
    <row r="52" spans="1:7" ht="15">
      <c r="A52" s="198" t="s">
        <v>53</v>
      </c>
      <c r="B52" s="69"/>
      <c r="C52" s="69"/>
      <c r="D52" s="69"/>
      <c r="E52" s="69"/>
      <c r="F52" s="69"/>
      <c r="G52" s="69"/>
    </row>
    <row r="53" spans="1:7" ht="15" customHeight="1">
      <c r="A53" s="65"/>
      <c r="B53" s="69"/>
      <c r="C53" s="69"/>
      <c r="D53" s="69"/>
      <c r="E53" s="69"/>
      <c r="F53" s="69"/>
      <c r="G53" s="69"/>
    </row>
    <row r="54" spans="1:7" ht="15" customHeight="1">
      <c r="A54" s="64"/>
      <c r="B54" s="69"/>
      <c r="C54" s="69"/>
      <c r="D54" s="69"/>
      <c r="E54" s="69"/>
      <c r="F54" s="69"/>
      <c r="G54" s="69"/>
    </row>
    <row r="55" ht="15" customHeight="1">
      <c r="A55" s="24"/>
    </row>
    <row r="56" ht="15" customHeight="1">
      <c r="A56" s="24"/>
    </row>
    <row r="57" spans="1:7" ht="15" customHeight="1">
      <c r="A57" s="264"/>
      <c r="B57" s="264"/>
      <c r="C57" s="264"/>
      <c r="D57" s="264"/>
      <c r="E57" s="264"/>
      <c r="F57" s="264"/>
      <c r="G57" s="264"/>
    </row>
    <row r="58" spans="1:7" ht="15" customHeight="1">
      <c r="A58" s="7"/>
      <c r="B58" s="22"/>
      <c r="C58" s="22"/>
      <c r="D58" s="22"/>
      <c r="E58" s="22"/>
      <c r="F58" s="22"/>
      <c r="G58" s="7"/>
    </row>
    <row r="59" ht="15">
      <c r="A59" s="19"/>
    </row>
    <row r="60" ht="15">
      <c r="A60" s="37"/>
    </row>
    <row r="61" ht="15">
      <c r="A61" s="38"/>
    </row>
    <row r="62" ht="15">
      <c r="A62" s="38"/>
    </row>
    <row r="63" ht="15">
      <c r="A63" s="36"/>
    </row>
    <row r="64" ht="15">
      <c r="A64" s="39"/>
    </row>
    <row r="65" ht="15">
      <c r="A65" s="40"/>
    </row>
    <row r="68" ht="15" customHeight="1"/>
    <row r="69" ht="15" customHeight="1"/>
    <row r="70" ht="15" customHeight="1">
      <c r="A70" s="41"/>
    </row>
    <row r="71" ht="15" customHeight="1"/>
    <row r="72" ht="15" customHeight="1"/>
    <row r="73" ht="15" customHeight="1"/>
    <row r="74" ht="15" customHeight="1"/>
    <row r="75" ht="15" customHeight="1"/>
  </sheetData>
  <sheetProtection/>
  <mergeCells count="6">
    <mergeCell ref="A57:G57"/>
    <mergeCell ref="A1:G1"/>
    <mergeCell ref="A2:G2"/>
    <mergeCell ref="B5:B6"/>
    <mergeCell ref="F5:F6"/>
    <mergeCell ref="D5:D6"/>
  </mergeCells>
  <printOptions/>
  <pageMargins left="0.8661417322834646" right="0.15748031496062992" top="0.5905511811023623" bottom="0.2755905511811024" header="0.3937007874015748" footer="0.15748031496062992"/>
  <pageSetup blackAndWhite="1" firstPageNumber="1" useFirstPageNumber="1" fitToHeight="1" fitToWidth="1" horizontalDpi="300" verticalDpi="300" orientation="portrait" paperSize="9" scale="84" r:id="rId1"/>
  <headerFooter alignWithMargins="0">
    <oddFooter>&amp;R1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5"/>
  <sheetViews>
    <sheetView view="pageBreakPreview" zoomScaleSheetLayoutView="100" zoomScalePageLayoutView="0" workbookViewId="0" topLeftCell="A1">
      <selection activeCell="A4" sqref="A4"/>
    </sheetView>
  </sheetViews>
  <sheetFormatPr defaultColWidth="11.421875" defaultRowHeight="12.75"/>
  <cols>
    <col min="1" max="1" width="40.8515625" style="220" customWidth="1"/>
    <col min="2" max="2" width="3.140625" style="124" customWidth="1"/>
    <col min="3" max="3" width="12.8515625" style="124" bestFit="1" customWidth="1"/>
    <col min="4" max="4" width="16.421875" style="124" customWidth="1"/>
    <col min="5" max="5" width="2.140625" style="124" customWidth="1"/>
    <col min="6" max="6" width="17.421875" style="124" customWidth="1"/>
    <col min="7" max="7" width="2.140625" style="124" customWidth="1"/>
    <col min="8" max="16384" width="11.421875" style="124" customWidth="1"/>
  </cols>
  <sheetData>
    <row r="1" spans="1:7" ht="15">
      <c r="A1" s="265" t="s">
        <v>5</v>
      </c>
      <c r="B1" s="271"/>
      <c r="C1" s="271"/>
      <c r="D1" s="271"/>
      <c r="E1" s="271"/>
      <c r="F1" s="271"/>
      <c r="G1" s="271"/>
    </row>
    <row r="2" spans="1:7" ht="15">
      <c r="A2" s="266" t="s">
        <v>148</v>
      </c>
      <c r="B2" s="267"/>
      <c r="C2" s="267"/>
      <c r="D2" s="267"/>
      <c r="E2" s="267"/>
      <c r="F2" s="267"/>
      <c r="G2" s="267"/>
    </row>
    <row r="3" spans="1:7" ht="15">
      <c r="A3" s="191" t="s">
        <v>161</v>
      </c>
      <c r="B3" s="118"/>
      <c r="C3" s="118"/>
      <c r="D3" s="118"/>
      <c r="E3" s="118"/>
      <c r="F3" s="118"/>
      <c r="G3" s="60"/>
    </row>
    <row r="4" spans="1:7" s="128" customFormat="1" ht="15">
      <c r="A4" s="213"/>
      <c r="B4" s="114"/>
      <c r="C4" s="268" t="s">
        <v>33</v>
      </c>
      <c r="D4" s="269" t="s">
        <v>162</v>
      </c>
      <c r="E4" s="114"/>
      <c r="F4" s="269" t="s">
        <v>149</v>
      </c>
      <c r="G4" s="119"/>
    </row>
    <row r="5" spans="1:7" s="128" customFormat="1" ht="15">
      <c r="A5" s="214"/>
      <c r="B5" s="114"/>
      <c r="C5" s="268"/>
      <c r="D5" s="270"/>
      <c r="E5" s="114"/>
      <c r="F5" s="270"/>
      <c r="G5" s="119"/>
    </row>
    <row r="6" spans="1:7" s="128" customFormat="1" ht="15">
      <c r="A6" s="214"/>
      <c r="B6" s="114"/>
      <c r="C6" s="114"/>
      <c r="D6" s="108"/>
      <c r="E6" s="114"/>
      <c r="F6" s="108"/>
      <c r="G6" s="119"/>
    </row>
    <row r="7" spans="1:7" ht="15">
      <c r="A7" s="191" t="s">
        <v>54</v>
      </c>
      <c r="B7" s="109"/>
      <c r="C7" s="109"/>
      <c r="D7" s="109"/>
      <c r="E7" s="109"/>
      <c r="G7" s="120"/>
    </row>
    <row r="8" spans="1:7" ht="15">
      <c r="A8" s="191" t="s">
        <v>55</v>
      </c>
      <c r="B8" s="121"/>
      <c r="C8" s="121"/>
      <c r="D8" s="121"/>
      <c r="E8" s="121"/>
      <c r="F8" s="121"/>
      <c r="G8" s="120"/>
    </row>
    <row r="9" spans="1:8" ht="15">
      <c r="A9" s="215" t="s">
        <v>56</v>
      </c>
      <c r="B9" s="122"/>
      <c r="C9" s="221">
        <v>13</v>
      </c>
      <c r="D9" s="95">
        <v>195431</v>
      </c>
      <c r="E9" s="221"/>
      <c r="F9" s="95">
        <v>198158</v>
      </c>
      <c r="G9" s="120"/>
      <c r="H9" s="126"/>
    </row>
    <row r="10" spans="1:11" ht="15">
      <c r="A10" s="25" t="s">
        <v>57</v>
      </c>
      <c r="B10" s="122"/>
      <c r="C10" s="221">
        <v>14</v>
      </c>
      <c r="D10" s="95">
        <v>3601</v>
      </c>
      <c r="E10" s="221"/>
      <c r="F10" s="95">
        <v>3661</v>
      </c>
      <c r="G10" s="120"/>
      <c r="H10" s="126"/>
      <c r="K10" s="124" t="s">
        <v>1</v>
      </c>
    </row>
    <row r="11" spans="1:8" ht="15">
      <c r="A11" s="215" t="s">
        <v>58</v>
      </c>
      <c r="B11" s="122"/>
      <c r="C11" s="221">
        <v>15</v>
      </c>
      <c r="D11" s="95">
        <v>22555</v>
      </c>
      <c r="E11" s="221"/>
      <c r="F11" s="95">
        <v>22555</v>
      </c>
      <c r="G11" s="120"/>
      <c r="H11" s="126"/>
    </row>
    <row r="12" spans="1:8" ht="15">
      <c r="A12" s="25" t="s">
        <v>59</v>
      </c>
      <c r="B12" s="122"/>
      <c r="C12" s="221">
        <v>16</v>
      </c>
      <c r="D12" s="95">
        <v>105687</v>
      </c>
      <c r="E12" s="221"/>
      <c r="F12" s="95">
        <v>101207</v>
      </c>
      <c r="G12" s="120"/>
      <c r="H12" s="126"/>
    </row>
    <row r="13" spans="1:8" ht="15">
      <c r="A13" s="25" t="s">
        <v>102</v>
      </c>
      <c r="B13" s="122"/>
      <c r="C13" s="221">
        <v>17</v>
      </c>
      <c r="D13" s="95">
        <v>6919</v>
      </c>
      <c r="E13" s="221"/>
      <c r="F13" s="95">
        <f>9754-2750-142</f>
        <v>6862</v>
      </c>
      <c r="G13" s="120"/>
      <c r="H13" s="126"/>
    </row>
    <row r="14" spans="1:8" ht="15">
      <c r="A14" s="25" t="s">
        <v>168</v>
      </c>
      <c r="B14" s="122"/>
      <c r="C14" s="221">
        <v>18</v>
      </c>
      <c r="D14" s="95">
        <v>27137</v>
      </c>
      <c r="E14" s="221"/>
      <c r="F14" s="95">
        <v>25649</v>
      </c>
      <c r="G14" s="120"/>
      <c r="H14" s="126"/>
    </row>
    <row r="15" spans="1:8" ht="15">
      <c r="A15" s="25" t="s">
        <v>169</v>
      </c>
      <c r="B15" s="122"/>
      <c r="C15" s="221">
        <v>19</v>
      </c>
      <c r="D15" s="95">
        <v>16</v>
      </c>
      <c r="E15" s="221"/>
      <c r="F15" s="95">
        <v>17</v>
      </c>
      <c r="G15" s="120"/>
      <c r="H15" s="126"/>
    </row>
    <row r="16" spans="1:8" ht="15">
      <c r="A16" s="196"/>
      <c r="B16" s="121"/>
      <c r="C16" s="222"/>
      <c r="D16" s="96">
        <f>SUM(D9:D15)</f>
        <v>361346</v>
      </c>
      <c r="E16" s="222"/>
      <c r="F16" s="96">
        <f>SUM(F9:F15)</f>
        <v>358109</v>
      </c>
      <c r="G16" s="120"/>
      <c r="H16" s="126"/>
    </row>
    <row r="17" spans="1:7" ht="14.25" customHeight="1">
      <c r="A17" s="191" t="s">
        <v>60</v>
      </c>
      <c r="B17" s="121"/>
      <c r="C17" s="222"/>
      <c r="D17" s="97"/>
      <c r="E17" s="222"/>
      <c r="F17" s="97"/>
      <c r="G17" s="120"/>
    </row>
    <row r="18" spans="1:7" ht="15">
      <c r="A18" s="63" t="s">
        <v>170</v>
      </c>
      <c r="B18" s="122"/>
      <c r="C18" s="221">
        <v>20</v>
      </c>
      <c r="D18" s="95">
        <v>54361</v>
      </c>
      <c r="E18" s="221"/>
      <c r="F18" s="95">
        <f>50421-1-337</f>
        <v>50083</v>
      </c>
      <c r="G18" s="120"/>
    </row>
    <row r="19" spans="1:7" ht="15">
      <c r="A19" s="63" t="s">
        <v>61</v>
      </c>
      <c r="B19" s="122"/>
      <c r="C19" s="221">
        <v>21</v>
      </c>
      <c r="D19" s="95">
        <v>108077</v>
      </c>
      <c r="E19" s="221"/>
      <c r="F19" s="95">
        <v>103350</v>
      </c>
      <c r="G19" s="123"/>
    </row>
    <row r="20" spans="1:9" ht="15">
      <c r="A20" s="63" t="s">
        <v>62</v>
      </c>
      <c r="B20" s="122"/>
      <c r="C20" s="221">
        <v>22</v>
      </c>
      <c r="D20" s="95">
        <v>22695</v>
      </c>
      <c r="E20" s="221"/>
      <c r="F20" s="95">
        <f>22049+106</f>
        <v>22155</v>
      </c>
      <c r="G20" s="120"/>
      <c r="I20" s="126"/>
    </row>
    <row r="21" spans="1:7" ht="15">
      <c r="A21" s="196" t="s">
        <v>63</v>
      </c>
      <c r="B21" s="122"/>
      <c r="C21" s="221">
        <v>23</v>
      </c>
      <c r="D21" s="95">
        <v>6920</v>
      </c>
      <c r="E21" s="221"/>
      <c r="F21" s="95">
        <f>6843+398</f>
        <v>7241</v>
      </c>
      <c r="G21" s="120"/>
    </row>
    <row r="22" spans="1:7" ht="15">
      <c r="A22" s="63" t="s">
        <v>64</v>
      </c>
      <c r="B22" s="122"/>
      <c r="C22" s="221">
        <v>24</v>
      </c>
      <c r="D22" s="95">
        <v>4275</v>
      </c>
      <c r="E22" s="221"/>
      <c r="F22" s="95">
        <v>8198</v>
      </c>
      <c r="G22" s="120"/>
    </row>
    <row r="23" spans="1:7" ht="15">
      <c r="A23" s="191"/>
      <c r="B23" s="121"/>
      <c r="C23" s="222"/>
      <c r="D23" s="96">
        <f>SUM(D18:D22)</f>
        <v>196328</v>
      </c>
      <c r="E23" s="222"/>
      <c r="F23" s="96">
        <f>SUM(F18:F22)</f>
        <v>191027</v>
      </c>
      <c r="G23" s="120"/>
    </row>
    <row r="24" spans="1:6" ht="14.25">
      <c r="A24" s="191"/>
      <c r="B24" s="121"/>
      <c r="C24" s="222"/>
      <c r="D24" s="98"/>
      <c r="E24" s="222"/>
      <c r="F24" s="98"/>
    </row>
    <row r="25" spans="1:6" ht="15.75" customHeight="1" thickBot="1">
      <c r="A25" s="190" t="s">
        <v>65</v>
      </c>
      <c r="B25" s="121"/>
      <c r="C25" s="222"/>
      <c r="D25" s="99">
        <f>SUM(D16+D23)</f>
        <v>557674</v>
      </c>
      <c r="E25" s="222"/>
      <c r="F25" s="99">
        <f>SUM(F16+F23)</f>
        <v>549136</v>
      </c>
    </row>
    <row r="26" spans="1:6" ht="15.75" thickTop="1">
      <c r="A26" s="63"/>
      <c r="B26" s="122"/>
      <c r="C26" s="221"/>
      <c r="D26" s="97"/>
      <c r="E26" s="221"/>
      <c r="F26" s="97"/>
    </row>
    <row r="27" spans="1:6" ht="15.75" customHeight="1">
      <c r="A27" s="191" t="s">
        <v>66</v>
      </c>
      <c r="B27" s="109"/>
      <c r="C27" s="224"/>
      <c r="D27" s="242"/>
      <c r="E27" s="224"/>
      <c r="F27" s="242"/>
    </row>
    <row r="28" spans="1:6" ht="16.5" customHeight="1">
      <c r="A28" s="191" t="s">
        <v>67</v>
      </c>
      <c r="B28" s="109"/>
      <c r="C28" s="221"/>
      <c r="D28" s="242"/>
      <c r="E28" s="224"/>
      <c r="F28" s="242"/>
    </row>
    <row r="29" spans="1:6" ht="15">
      <c r="A29" s="191"/>
      <c r="B29" s="109"/>
      <c r="C29" s="224"/>
      <c r="D29" s="242"/>
      <c r="E29" s="224"/>
      <c r="F29" s="242"/>
    </row>
    <row r="30" spans="1:6" ht="15">
      <c r="A30" s="63" t="s">
        <v>68</v>
      </c>
      <c r="B30" s="122"/>
      <c r="C30" s="223"/>
      <c r="D30" s="105">
        <v>132000</v>
      </c>
      <c r="E30" s="223"/>
      <c r="F30" s="105">
        <v>132000</v>
      </c>
    </row>
    <row r="31" spans="1:6" ht="15">
      <c r="A31" s="63" t="s">
        <v>69</v>
      </c>
      <c r="B31" s="122"/>
      <c r="C31" s="223"/>
      <c r="D31" s="105">
        <v>-16716</v>
      </c>
      <c r="E31" s="223"/>
      <c r="F31" s="105">
        <v>-18105</v>
      </c>
    </row>
    <row r="32" spans="1:6" ht="15">
      <c r="A32" s="63" t="s">
        <v>70</v>
      </c>
      <c r="B32" s="122"/>
      <c r="C32" s="223"/>
      <c r="D32" s="105">
        <v>221066</v>
      </c>
      <c r="E32" s="223"/>
      <c r="F32" s="105">
        <f>222094-141-1018</f>
        <v>220935</v>
      </c>
    </row>
    <row r="33" spans="1:6" ht="15">
      <c r="A33" s="63" t="s">
        <v>71</v>
      </c>
      <c r="B33" s="122"/>
      <c r="C33" s="223"/>
      <c r="D33" s="105">
        <v>45441</v>
      </c>
      <c r="E33" s="223"/>
      <c r="F33" s="105">
        <f>177+33866-206+1+1018</f>
        <v>34856</v>
      </c>
    </row>
    <row r="34" spans="1:9" ht="14.25">
      <c r="A34" s="191"/>
      <c r="B34" s="121"/>
      <c r="C34" s="224">
        <v>25</v>
      </c>
      <c r="D34" s="100">
        <f>SUM(D30:D33)</f>
        <v>381791</v>
      </c>
      <c r="E34" s="221"/>
      <c r="F34" s="100">
        <f>SUM(F30:F33)</f>
        <v>369686</v>
      </c>
      <c r="I34" s="126"/>
    </row>
    <row r="35" spans="1:6" ht="15">
      <c r="A35" s="191" t="s">
        <v>72</v>
      </c>
      <c r="B35" s="121"/>
      <c r="C35" s="222"/>
      <c r="D35" s="97"/>
      <c r="E35" s="222"/>
      <c r="F35" s="97"/>
    </row>
    <row r="36" spans="1:6" ht="15">
      <c r="A36" s="190" t="s">
        <v>73</v>
      </c>
      <c r="B36" s="122"/>
      <c r="C36" s="223"/>
      <c r="D36" s="97"/>
      <c r="E36" s="223"/>
      <c r="F36" s="97"/>
    </row>
    <row r="37" spans="1:6" ht="15">
      <c r="A37" s="62" t="s">
        <v>74</v>
      </c>
      <c r="B37" s="122"/>
      <c r="C37" s="223">
        <v>26</v>
      </c>
      <c r="D37" s="105">
        <v>46926</v>
      </c>
      <c r="E37" s="223"/>
      <c r="F37" s="105">
        <v>48723</v>
      </c>
    </row>
    <row r="38" spans="1:10" ht="15">
      <c r="A38" s="25" t="s">
        <v>75</v>
      </c>
      <c r="B38" s="122"/>
      <c r="C38" s="223"/>
      <c r="D38" s="105">
        <v>3769</v>
      </c>
      <c r="E38" s="223"/>
      <c r="F38" s="105">
        <f>3825+1</f>
        <v>3826</v>
      </c>
      <c r="J38" s="129"/>
    </row>
    <row r="39" spans="1:10" ht="15">
      <c r="A39" s="62" t="s">
        <v>171</v>
      </c>
      <c r="B39" s="122"/>
      <c r="C39" s="223">
        <v>27</v>
      </c>
      <c r="D39" s="105">
        <v>1882</v>
      </c>
      <c r="E39" s="223"/>
      <c r="F39" s="105">
        <f>1710+145</f>
        <v>1855</v>
      </c>
      <c r="J39" s="129"/>
    </row>
    <row r="40" spans="1:10" ht="15">
      <c r="A40" s="66" t="s">
        <v>76</v>
      </c>
      <c r="B40" s="122"/>
      <c r="C40" s="223">
        <v>28</v>
      </c>
      <c r="D40" s="105">
        <v>66</v>
      </c>
      <c r="E40" s="223"/>
      <c r="F40" s="105">
        <v>49</v>
      </c>
      <c r="J40" s="129"/>
    </row>
    <row r="41" spans="1:10" ht="15">
      <c r="A41" s="66" t="s">
        <v>172</v>
      </c>
      <c r="B41" s="122"/>
      <c r="C41" s="223">
        <v>29</v>
      </c>
      <c r="D41" s="105">
        <v>3488</v>
      </c>
      <c r="E41" s="223"/>
      <c r="F41" s="105">
        <v>3534</v>
      </c>
      <c r="J41" s="129"/>
    </row>
    <row r="42" spans="1:6" ht="15">
      <c r="A42" s="196"/>
      <c r="B42" s="121"/>
      <c r="C42" s="222"/>
      <c r="D42" s="100">
        <f>SUM(D37:D41)</f>
        <v>56131</v>
      </c>
      <c r="E42" s="222"/>
      <c r="F42" s="100">
        <f>SUM(F37:F41)</f>
        <v>57987</v>
      </c>
    </row>
    <row r="43" spans="1:6" ht="15">
      <c r="A43" s="216"/>
      <c r="B43" s="120"/>
      <c r="C43" s="243"/>
      <c r="D43" s="243"/>
      <c r="E43" s="243"/>
      <c r="F43" s="243"/>
    </row>
    <row r="44" spans="1:6" ht="15">
      <c r="A44" s="190" t="s">
        <v>77</v>
      </c>
      <c r="B44" s="125"/>
      <c r="C44" s="244"/>
      <c r="D44" s="106"/>
      <c r="E44" s="244"/>
      <c r="F44" s="106"/>
    </row>
    <row r="45" spans="1:6" ht="15">
      <c r="A45" s="66" t="s">
        <v>78</v>
      </c>
      <c r="B45" s="122"/>
      <c r="C45" s="221">
        <v>30</v>
      </c>
      <c r="D45" s="105">
        <v>96588</v>
      </c>
      <c r="E45" s="221"/>
      <c r="F45" s="105">
        <v>98878</v>
      </c>
    </row>
    <row r="46" spans="1:9" ht="15">
      <c r="A46" s="66" t="s">
        <v>79</v>
      </c>
      <c r="B46" s="122"/>
      <c r="C46" s="221">
        <v>26</v>
      </c>
      <c r="D46" s="105">
        <v>3731</v>
      </c>
      <c r="E46" s="221"/>
      <c r="F46" s="105">
        <v>3822</v>
      </c>
      <c r="I46" s="129"/>
    </row>
    <row r="47" spans="1:8" ht="15">
      <c r="A47" s="66" t="s">
        <v>81</v>
      </c>
      <c r="B47" s="122"/>
      <c r="C47" s="221">
        <v>31</v>
      </c>
      <c r="D47" s="105">
        <v>7830</v>
      </c>
      <c r="E47" s="221"/>
      <c r="F47" s="105">
        <v>7836</v>
      </c>
      <c r="G47" s="126"/>
      <c r="H47" s="126"/>
    </row>
    <row r="48" spans="1:6" ht="15">
      <c r="A48" s="66" t="s">
        <v>80</v>
      </c>
      <c r="B48" s="122"/>
      <c r="C48" s="221">
        <v>32</v>
      </c>
      <c r="D48" s="105">
        <v>5849</v>
      </c>
      <c r="E48" s="221"/>
      <c r="F48" s="105">
        <f>5321-11-337</f>
        <v>4973</v>
      </c>
    </row>
    <row r="49" spans="1:10" ht="15">
      <c r="A49" s="66" t="s">
        <v>82</v>
      </c>
      <c r="B49" s="122"/>
      <c r="C49" s="221">
        <v>33</v>
      </c>
      <c r="D49" s="105">
        <v>629</v>
      </c>
      <c r="E49" s="221"/>
      <c r="F49" s="105">
        <f>719+11+40+268+206-1</f>
        <v>1243</v>
      </c>
      <c r="G49" s="126"/>
      <c r="H49" s="126"/>
      <c r="J49" s="129"/>
    </row>
    <row r="50" spans="1:8" ht="15">
      <c r="A50" s="66" t="s">
        <v>83</v>
      </c>
      <c r="B50" s="122"/>
      <c r="C50" s="221">
        <v>34</v>
      </c>
      <c r="D50" s="105">
        <v>4138</v>
      </c>
      <c r="E50" s="221"/>
      <c r="F50" s="105">
        <f>3791-55</f>
        <v>3736</v>
      </c>
      <c r="G50" s="126"/>
      <c r="H50" s="126"/>
    </row>
    <row r="51" spans="1:12" ht="15">
      <c r="A51" s="66" t="s">
        <v>84</v>
      </c>
      <c r="B51" s="122"/>
      <c r="C51" s="221">
        <v>35</v>
      </c>
      <c r="D51" s="105">
        <v>987</v>
      </c>
      <c r="E51" s="221"/>
      <c r="F51" s="105">
        <v>975</v>
      </c>
      <c r="L51" s="129"/>
    </row>
    <row r="52" spans="1:12" ht="15" customHeight="1">
      <c r="A52" s="191"/>
      <c r="B52" s="121"/>
      <c r="C52" s="222"/>
      <c r="D52" s="100">
        <f>SUM(D45:D51)</f>
        <v>119752</v>
      </c>
      <c r="E52" s="222"/>
      <c r="F52" s="100">
        <f>SUM(F45:F51)</f>
        <v>121463</v>
      </c>
      <c r="L52" s="129"/>
    </row>
    <row r="53" spans="1:6" ht="15" customHeight="1">
      <c r="A53" s="191"/>
      <c r="B53" s="121"/>
      <c r="C53" s="222"/>
      <c r="D53" s="101"/>
      <c r="E53" s="222"/>
      <c r="F53" s="101"/>
    </row>
    <row r="54" spans="1:6" ht="15" customHeight="1">
      <c r="A54" s="190" t="s">
        <v>85</v>
      </c>
      <c r="B54" s="121"/>
      <c r="C54" s="222"/>
      <c r="D54" s="102">
        <f>D42+D52</f>
        <v>175883</v>
      </c>
      <c r="E54" s="222"/>
      <c r="F54" s="102">
        <f>F42+F52</f>
        <v>179450</v>
      </c>
    </row>
    <row r="55" spans="1:6" ht="15" customHeight="1">
      <c r="A55" s="192"/>
      <c r="B55" s="121"/>
      <c r="C55" s="222"/>
      <c r="D55" s="101"/>
      <c r="E55" s="222"/>
      <c r="F55" s="101"/>
    </row>
    <row r="56" spans="1:6" ht="15" customHeight="1" thickBot="1">
      <c r="A56" s="191" t="s">
        <v>86</v>
      </c>
      <c r="B56" s="121"/>
      <c r="C56" s="222"/>
      <c r="D56" s="103">
        <f>D34+D54</f>
        <v>557674</v>
      </c>
      <c r="E56" s="222"/>
      <c r="F56" s="103">
        <f>F34+F54</f>
        <v>549136</v>
      </c>
    </row>
    <row r="57" spans="1:6" ht="15" customHeight="1" thickTop="1">
      <c r="A57" s="63"/>
      <c r="B57" s="122"/>
      <c r="C57" s="122"/>
      <c r="D57" s="127"/>
      <c r="E57" s="122"/>
      <c r="F57" s="127"/>
    </row>
    <row r="58" spans="1:6" ht="30">
      <c r="A58" s="192" t="str">
        <f>'IS'!A43</f>
        <v>The notes on pages 5 to 85 are an integral part of the present financial statement.</v>
      </c>
      <c r="B58" s="122"/>
      <c r="C58" s="69"/>
      <c r="D58" s="70"/>
      <c r="E58" s="69"/>
      <c r="F58" s="71"/>
    </row>
    <row r="59" spans="1:6" ht="15">
      <c r="A59" s="192"/>
      <c r="B59" s="122"/>
      <c r="C59" s="69"/>
      <c r="D59" s="91"/>
      <c r="E59" s="69"/>
      <c r="F59" s="71"/>
    </row>
    <row r="60" spans="1:6" ht="21.75" customHeight="1">
      <c r="A60" s="217"/>
      <c r="B60" s="122"/>
      <c r="C60" s="69"/>
      <c r="D60" s="70"/>
      <c r="E60" s="69"/>
      <c r="F60" s="71"/>
    </row>
    <row r="61" spans="1:6" s="65" customFormat="1" ht="15">
      <c r="A61" s="7" t="s">
        <v>10</v>
      </c>
      <c r="B61" s="69"/>
      <c r="C61" s="69"/>
      <c r="D61" s="69"/>
      <c r="E61" s="69"/>
      <c r="F61" s="69"/>
    </row>
    <row r="62" spans="1:6" s="65" customFormat="1" ht="15">
      <c r="A62" s="34" t="s">
        <v>7</v>
      </c>
      <c r="B62" s="69"/>
      <c r="C62" s="69"/>
      <c r="D62" s="69"/>
      <c r="E62" s="69"/>
      <c r="F62" s="69"/>
    </row>
    <row r="63" spans="1:6" s="65" customFormat="1" ht="15">
      <c r="A63" s="196"/>
      <c r="B63" s="69"/>
      <c r="C63" s="69"/>
      <c r="D63" s="69"/>
      <c r="E63" s="69"/>
      <c r="F63" s="69"/>
    </row>
    <row r="64" spans="1:6" s="65" customFormat="1" ht="15">
      <c r="A64" s="7" t="s">
        <v>11</v>
      </c>
      <c r="B64" s="69"/>
      <c r="C64" s="69"/>
      <c r="D64" s="69"/>
      <c r="E64" s="69"/>
      <c r="F64" s="69"/>
    </row>
    <row r="65" spans="1:6" s="65" customFormat="1" ht="15">
      <c r="A65" s="34" t="s">
        <v>12</v>
      </c>
      <c r="B65" s="69"/>
      <c r="C65" s="69"/>
      <c r="D65" s="69"/>
      <c r="E65" s="69"/>
      <c r="F65" s="69"/>
    </row>
    <row r="66" spans="1:6" s="65" customFormat="1" ht="16.5" customHeight="1">
      <c r="A66" s="196"/>
      <c r="B66" s="69"/>
      <c r="C66" s="69"/>
      <c r="D66" s="69"/>
      <c r="E66" s="69"/>
      <c r="F66" s="69"/>
    </row>
    <row r="67" spans="1:6" s="65" customFormat="1" ht="15">
      <c r="A67" s="197" t="s">
        <v>52</v>
      </c>
      <c r="B67" s="69"/>
      <c r="C67" s="69"/>
      <c r="D67" s="69"/>
      <c r="E67" s="69"/>
      <c r="F67" s="69"/>
    </row>
    <row r="68" spans="1:6" s="65" customFormat="1" ht="15">
      <c r="A68" s="198" t="s">
        <v>53</v>
      </c>
      <c r="B68" s="69"/>
      <c r="C68" s="69"/>
      <c r="D68" s="69"/>
      <c r="E68" s="69"/>
      <c r="F68" s="69"/>
    </row>
    <row r="69" spans="1:6" s="65" customFormat="1" ht="15">
      <c r="A69" s="218"/>
      <c r="B69" s="69"/>
      <c r="C69" s="69"/>
      <c r="D69" s="69"/>
      <c r="E69" s="69"/>
      <c r="F69" s="69"/>
    </row>
    <row r="73" ht="15">
      <c r="A73" s="219"/>
    </row>
    <row r="74" ht="15">
      <c r="A74" s="219"/>
    </row>
    <row r="75" ht="15">
      <c r="A75" s="219"/>
    </row>
  </sheetData>
  <sheetProtection/>
  <mergeCells count="5">
    <mergeCell ref="F4:F5"/>
    <mergeCell ref="C4:C5"/>
    <mergeCell ref="D4:D5"/>
    <mergeCell ref="A1:G1"/>
    <mergeCell ref="A2:G2"/>
  </mergeCells>
  <printOptions/>
  <pageMargins left="0.7480314960629921" right="0.7480314960629921" top="0.5511811023622047" bottom="0.4724409448818898" header="0.5118110236220472" footer="0.5118110236220472"/>
  <pageSetup horizontalDpi="300" verticalDpi="300" orientation="portrait" paperSize="9" scale="74" r:id="rId1"/>
  <headerFooter alignWithMargins="0">
    <oddFooter>&amp;R&amp;"Times New Roman Cyr,Regular"2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73"/>
  <sheetViews>
    <sheetView view="pageBreakPreview" zoomScaleSheetLayoutView="100" zoomScalePageLayoutView="0" workbookViewId="0" topLeftCell="A1">
      <selection activeCell="B8" sqref="B8:E52"/>
    </sheetView>
  </sheetViews>
  <sheetFormatPr defaultColWidth="2.421875" defaultRowHeight="12.75"/>
  <cols>
    <col min="1" max="1" width="57.8515625" style="176" customWidth="1"/>
    <col min="2" max="2" width="10.421875" style="170" bestFit="1" customWidth="1"/>
    <col min="3" max="3" width="13.140625" style="170" customWidth="1"/>
    <col min="4" max="4" width="1.7109375" style="170" customWidth="1"/>
    <col min="5" max="5" width="13.140625" style="160" customWidth="1"/>
    <col min="6" max="29" width="11.421875" style="143" customWidth="1"/>
    <col min="30" max="16384" width="2.421875" style="143" customWidth="1"/>
  </cols>
  <sheetData>
    <row r="1" spans="1:7" s="130" customFormat="1" ht="15">
      <c r="A1" s="131" t="s">
        <v>5</v>
      </c>
      <c r="B1" s="133"/>
      <c r="C1" s="133"/>
      <c r="D1" s="133"/>
      <c r="E1" s="133"/>
      <c r="F1" s="133"/>
      <c r="G1" s="133"/>
    </row>
    <row r="2" spans="1:7" s="130" customFormat="1" ht="15">
      <c r="A2" s="177" t="s">
        <v>173</v>
      </c>
      <c r="B2" s="178"/>
      <c r="C2" s="178"/>
      <c r="D2" s="178"/>
      <c r="E2" s="178"/>
      <c r="F2" s="133"/>
      <c r="G2" s="133"/>
    </row>
    <row r="3" spans="1:7" s="130" customFormat="1" ht="15">
      <c r="A3" s="131" t="str">
        <f>'IS'!A3</f>
        <v>for the period ended 31 March 2014</v>
      </c>
      <c r="B3" s="132"/>
      <c r="C3" s="132"/>
      <c r="D3" s="132"/>
      <c r="E3" s="132"/>
      <c r="F3" s="132"/>
      <c r="G3" s="133"/>
    </row>
    <row r="4" spans="1:5" s="137" customFormat="1" ht="24">
      <c r="A4" s="134"/>
      <c r="B4" s="135" t="s">
        <v>93</v>
      </c>
      <c r="C4" s="136" t="s">
        <v>174</v>
      </c>
      <c r="D4" s="135"/>
      <c r="E4" s="136" t="s">
        <v>175</v>
      </c>
    </row>
    <row r="5" spans="1:5" s="137" customFormat="1" ht="14.25" customHeight="1">
      <c r="A5" s="134"/>
      <c r="B5" s="138"/>
      <c r="C5" s="139" t="s">
        <v>0</v>
      </c>
      <c r="D5" s="135"/>
      <c r="E5" s="139" t="s">
        <v>0</v>
      </c>
    </row>
    <row r="6" spans="1:5" s="137" customFormat="1" ht="4.5" customHeight="1">
      <c r="A6" s="134"/>
      <c r="B6" s="138"/>
      <c r="C6" s="139"/>
      <c r="D6" s="135"/>
      <c r="E6" s="139"/>
    </row>
    <row r="7" spans="1:5" ht="15">
      <c r="A7" s="140" t="s">
        <v>104</v>
      </c>
      <c r="B7" s="141"/>
      <c r="C7" s="142"/>
      <c r="D7" s="141"/>
      <c r="E7" s="142"/>
    </row>
    <row r="8" spans="1:5" ht="15">
      <c r="A8" s="144" t="s">
        <v>88</v>
      </c>
      <c r="B8" s="237"/>
      <c r="C8" s="245">
        <v>49018</v>
      </c>
      <c r="D8" s="237"/>
      <c r="E8" s="245">
        <v>48749</v>
      </c>
    </row>
    <row r="9" spans="1:7" ht="15">
      <c r="A9" s="144" t="s">
        <v>135</v>
      </c>
      <c r="B9" s="237"/>
      <c r="C9" s="245">
        <v>-35715</v>
      </c>
      <c r="D9" s="237"/>
      <c r="E9" s="245">
        <v>-35541</v>
      </c>
      <c r="G9" s="145"/>
    </row>
    <row r="10" spans="1:7" ht="15">
      <c r="A10" s="144" t="s">
        <v>89</v>
      </c>
      <c r="B10" s="237"/>
      <c r="C10" s="245">
        <v>-7818</v>
      </c>
      <c r="D10" s="237"/>
      <c r="E10" s="245">
        <v>-7141</v>
      </c>
      <c r="G10" s="145"/>
    </row>
    <row r="11" spans="1:5" s="146" customFormat="1" ht="15">
      <c r="A11" s="144" t="s">
        <v>111</v>
      </c>
      <c r="B11" s="238"/>
      <c r="C11" s="245">
        <v>-395</v>
      </c>
      <c r="D11" s="238"/>
      <c r="E11" s="245">
        <v>-215</v>
      </c>
    </row>
    <row r="12" spans="1:7" s="146" customFormat="1" ht="15">
      <c r="A12" s="144" t="s">
        <v>136</v>
      </c>
      <c r="B12" s="238"/>
      <c r="C12" s="245">
        <v>1079</v>
      </c>
      <c r="D12" s="238"/>
      <c r="E12" s="245">
        <v>1941</v>
      </c>
      <c r="G12" s="147"/>
    </row>
    <row r="13" spans="1:5" s="146" customFormat="1" ht="15">
      <c r="A13" s="144" t="s">
        <v>137</v>
      </c>
      <c r="B13" s="238"/>
      <c r="C13" s="245">
        <v>-1792</v>
      </c>
      <c r="D13" s="238"/>
      <c r="E13" s="245">
        <v>0</v>
      </c>
    </row>
    <row r="14" spans="1:5" s="146" customFormat="1" ht="15">
      <c r="A14" s="144" t="s">
        <v>112</v>
      </c>
      <c r="B14" s="238"/>
      <c r="C14" s="245">
        <v>-809</v>
      </c>
      <c r="D14" s="238"/>
      <c r="E14" s="245">
        <v>-1465</v>
      </c>
    </row>
    <row r="15" spans="1:5" s="146" customFormat="1" ht="15">
      <c r="A15" s="144" t="s">
        <v>90</v>
      </c>
      <c r="B15" s="238"/>
      <c r="C15" s="245">
        <v>-30</v>
      </c>
      <c r="D15" s="238"/>
      <c r="E15" s="245">
        <v>-67</v>
      </c>
    </row>
    <row r="16" spans="1:5" ht="15">
      <c r="A16" s="144" t="s">
        <v>91</v>
      </c>
      <c r="B16" s="238"/>
      <c r="C16" s="245">
        <v>-395</v>
      </c>
      <c r="D16" s="238"/>
      <c r="E16" s="245">
        <v>116</v>
      </c>
    </row>
    <row r="17" spans="1:5" s="146" customFormat="1" ht="14.25">
      <c r="A17" s="140" t="s">
        <v>92</v>
      </c>
      <c r="B17" s="238"/>
      <c r="C17" s="246">
        <f>SUM(C8:C16)</f>
        <v>3143</v>
      </c>
      <c r="D17" s="238"/>
      <c r="E17" s="246">
        <f>SUM(E8:E16)</f>
        <v>6377</v>
      </c>
    </row>
    <row r="18" spans="1:5" s="146" customFormat="1" ht="5.25" customHeight="1">
      <c r="A18" s="140"/>
      <c r="B18" s="238"/>
      <c r="C18" s="247"/>
      <c r="D18" s="238"/>
      <c r="E18" s="247"/>
    </row>
    <row r="19" spans="1:5" s="146" customFormat="1" ht="14.25">
      <c r="A19" s="148" t="s">
        <v>105</v>
      </c>
      <c r="B19" s="238"/>
      <c r="C19" s="247"/>
      <c r="D19" s="238"/>
      <c r="E19" s="247"/>
    </row>
    <row r="20" spans="1:5" ht="15">
      <c r="A20" s="144" t="s">
        <v>94</v>
      </c>
      <c r="B20" s="238"/>
      <c r="C20" s="245">
        <v>-1983</v>
      </c>
      <c r="D20" s="238"/>
      <c r="E20" s="245">
        <v>-9109</v>
      </c>
    </row>
    <row r="21" spans="1:5" ht="15">
      <c r="A21" s="144" t="s">
        <v>138</v>
      </c>
      <c r="B21" s="238"/>
      <c r="C21" s="245">
        <v>10</v>
      </c>
      <c r="D21" s="238"/>
      <c r="E21" s="245" t="s">
        <v>178</v>
      </c>
    </row>
    <row r="22" spans="1:5" ht="15">
      <c r="A22" s="144" t="s">
        <v>95</v>
      </c>
      <c r="B22" s="238"/>
      <c r="C22" s="245">
        <v>-364</v>
      </c>
      <c r="D22" s="238"/>
      <c r="E22" s="245">
        <v>-2</v>
      </c>
    </row>
    <row r="23" spans="1:5" ht="15">
      <c r="A23" s="144" t="s">
        <v>101</v>
      </c>
      <c r="B23" s="238"/>
      <c r="C23" s="245">
        <v>-3</v>
      </c>
      <c r="D23" s="238"/>
      <c r="E23" s="245">
        <v>-175</v>
      </c>
    </row>
    <row r="24" spans="1:5" ht="15">
      <c r="A24" s="144" t="s">
        <v>99</v>
      </c>
      <c r="B24" s="238"/>
      <c r="C24" s="245">
        <v>79</v>
      </c>
      <c r="D24" s="238"/>
      <c r="E24" s="245">
        <v>4</v>
      </c>
    </row>
    <row r="25" spans="1:5" ht="15">
      <c r="A25" s="144" t="s">
        <v>100</v>
      </c>
      <c r="B25" s="238"/>
      <c r="C25" s="245">
        <v>-5869</v>
      </c>
      <c r="D25" s="238"/>
      <c r="E25" s="245">
        <v>-2577</v>
      </c>
    </row>
    <row r="26" spans="1:5" ht="15">
      <c r="A26" s="144" t="s">
        <v>150</v>
      </c>
      <c r="B26" s="238"/>
      <c r="C26" s="245">
        <v>4182</v>
      </c>
      <c r="D26" s="238"/>
      <c r="E26" s="245">
        <v>2523</v>
      </c>
    </row>
    <row r="27" spans="1:5" ht="15">
      <c r="A27" s="144" t="s">
        <v>139</v>
      </c>
      <c r="B27" s="238"/>
      <c r="C27" s="245">
        <v>0</v>
      </c>
      <c r="D27" s="238"/>
      <c r="E27" s="245">
        <v>0</v>
      </c>
    </row>
    <row r="28" spans="1:5" ht="25.5">
      <c r="A28" s="144" t="s">
        <v>98</v>
      </c>
      <c r="B28" s="238"/>
      <c r="C28" s="245">
        <v>0</v>
      </c>
      <c r="D28" s="238"/>
      <c r="E28" s="245">
        <v>0</v>
      </c>
    </row>
    <row r="29" spans="1:5" ht="15">
      <c r="A29" s="144" t="s">
        <v>96</v>
      </c>
      <c r="B29" s="238"/>
      <c r="C29" s="245">
        <v>-2975</v>
      </c>
      <c r="D29" s="238"/>
      <c r="E29" s="245">
        <v>-5198</v>
      </c>
    </row>
    <row r="30" spans="1:5" ht="15">
      <c r="A30" s="144" t="s">
        <v>130</v>
      </c>
      <c r="B30" s="238"/>
      <c r="C30" s="245">
        <v>2343</v>
      </c>
      <c r="D30" s="238"/>
      <c r="E30" s="245">
        <v>586</v>
      </c>
    </row>
    <row r="31" spans="1:5" ht="15">
      <c r="A31" s="149" t="s">
        <v>97</v>
      </c>
      <c r="B31" s="238"/>
      <c r="C31" s="245">
        <v>0</v>
      </c>
      <c r="D31" s="238"/>
      <c r="E31" s="245">
        <v>-500</v>
      </c>
    </row>
    <row r="32" spans="1:5" ht="15">
      <c r="A32" s="144" t="s">
        <v>131</v>
      </c>
      <c r="B32" s="238"/>
      <c r="C32" s="245">
        <v>2</v>
      </c>
      <c r="D32" s="238"/>
      <c r="E32" s="245">
        <v>6</v>
      </c>
    </row>
    <row r="33" spans="1:5" ht="15.75" customHeight="1">
      <c r="A33" s="150" t="s">
        <v>103</v>
      </c>
      <c r="B33" s="238"/>
      <c r="C33" s="245">
        <v>76</v>
      </c>
      <c r="D33" s="238"/>
      <c r="E33" s="245">
        <v>407</v>
      </c>
    </row>
    <row r="34" spans="1:5" ht="15">
      <c r="A34" s="148" t="s">
        <v>106</v>
      </c>
      <c r="B34" s="238"/>
      <c r="C34" s="246">
        <f>SUM(C20:C33)</f>
        <v>-4502</v>
      </c>
      <c r="D34" s="238"/>
      <c r="E34" s="246">
        <f>SUM(E20:E33)</f>
        <v>-14035</v>
      </c>
    </row>
    <row r="35" spans="1:6" ht="4.5" customHeight="1">
      <c r="A35" s="144"/>
      <c r="B35" s="238"/>
      <c r="C35" s="247"/>
      <c r="D35" s="238"/>
      <c r="E35" s="247"/>
      <c r="F35" s="143" t="s">
        <v>1</v>
      </c>
    </row>
    <row r="36" spans="1:5" ht="15">
      <c r="A36" s="151" t="s">
        <v>176</v>
      </c>
      <c r="B36" s="238"/>
      <c r="C36" s="248"/>
      <c r="D36" s="238"/>
      <c r="E36" s="248"/>
    </row>
    <row r="37" spans="1:5" ht="15">
      <c r="A37" s="144" t="s">
        <v>107</v>
      </c>
      <c r="B37" s="238"/>
      <c r="C37" s="245">
        <v>0</v>
      </c>
      <c r="D37" s="238"/>
      <c r="E37" s="239">
        <v>4165</v>
      </c>
    </row>
    <row r="38" spans="1:5" ht="15">
      <c r="A38" s="144" t="s">
        <v>151</v>
      </c>
      <c r="B38" s="238"/>
      <c r="C38" s="245">
        <v>-1797</v>
      </c>
      <c r="D38" s="238"/>
      <c r="E38" s="239">
        <v>0</v>
      </c>
    </row>
    <row r="39" spans="1:5" ht="15">
      <c r="A39" s="144" t="s">
        <v>132</v>
      </c>
      <c r="B39" s="238"/>
      <c r="C39" s="245">
        <v>18261</v>
      </c>
      <c r="D39" s="238"/>
      <c r="E39" s="239">
        <v>6749</v>
      </c>
    </row>
    <row r="40" spans="1:5" ht="15">
      <c r="A40" s="144" t="s">
        <v>133</v>
      </c>
      <c r="B40" s="238"/>
      <c r="C40" s="245">
        <v>-20353</v>
      </c>
      <c r="D40" s="238"/>
      <c r="E40" s="239">
        <v>-676</v>
      </c>
    </row>
    <row r="41" spans="1:5" ht="15" customHeight="1">
      <c r="A41" s="152" t="s">
        <v>113</v>
      </c>
      <c r="B41" s="238"/>
      <c r="C41" s="245">
        <v>-514</v>
      </c>
      <c r="D41" s="238"/>
      <c r="E41" s="245">
        <v>-611</v>
      </c>
    </row>
    <row r="42" spans="1:5" ht="15">
      <c r="A42" s="150" t="s">
        <v>140</v>
      </c>
      <c r="B42" s="238"/>
      <c r="C42" s="245">
        <v>2267</v>
      </c>
      <c r="D42" s="238"/>
      <c r="E42" s="245">
        <v>0</v>
      </c>
    </row>
    <row r="43" spans="1:5" ht="15">
      <c r="A43" s="150" t="s">
        <v>69</v>
      </c>
      <c r="B43" s="238"/>
      <c r="C43" s="245">
        <v>-385</v>
      </c>
      <c r="D43" s="238"/>
      <c r="E43" s="245">
        <v>-406</v>
      </c>
    </row>
    <row r="44" spans="1:5" ht="15" customHeight="1">
      <c r="A44" s="152" t="s">
        <v>110</v>
      </c>
      <c r="B44" s="238"/>
      <c r="C44" s="245">
        <v>-3</v>
      </c>
      <c r="D44" s="238"/>
      <c r="E44" s="245">
        <v>-3</v>
      </c>
    </row>
    <row r="45" spans="1:5" ht="15">
      <c r="A45" s="144" t="s">
        <v>109</v>
      </c>
      <c r="B45" s="238"/>
      <c r="C45" s="245">
        <v>-40</v>
      </c>
      <c r="D45" s="238"/>
      <c r="E45" s="245">
        <v>-30</v>
      </c>
    </row>
    <row r="46" spans="1:5" s="146" customFormat="1" ht="15" customHeight="1">
      <c r="A46" s="153" t="s">
        <v>108</v>
      </c>
      <c r="B46" s="238"/>
      <c r="C46" s="246">
        <f>SUM(C35:C45)</f>
        <v>-2564</v>
      </c>
      <c r="D46" s="238"/>
      <c r="E46" s="246">
        <f>SUM(E37:E45)</f>
        <v>9188</v>
      </c>
    </row>
    <row r="47" spans="1:5" ht="4.5" customHeight="1">
      <c r="A47" s="152"/>
      <c r="B47" s="238"/>
      <c r="C47" s="245"/>
      <c r="D47" s="238"/>
      <c r="E47" s="245"/>
    </row>
    <row r="48" spans="1:5" ht="15" customHeight="1">
      <c r="A48" s="154" t="s">
        <v>152</v>
      </c>
      <c r="B48" s="238"/>
      <c r="C48" s="249">
        <f>C46+C34+C17</f>
        <v>-3923</v>
      </c>
      <c r="D48" s="238"/>
      <c r="E48" s="249">
        <f>E46+E34+E17</f>
        <v>1530</v>
      </c>
    </row>
    <row r="49" spans="1:5" ht="15" customHeight="1">
      <c r="A49" s="152"/>
      <c r="B49" s="238"/>
      <c r="C49" s="247"/>
      <c r="D49" s="238"/>
      <c r="E49" s="247"/>
    </row>
    <row r="50" spans="1:5" s="146" customFormat="1" ht="15" customHeight="1">
      <c r="A50" s="152" t="s">
        <v>114</v>
      </c>
      <c r="B50" s="238"/>
      <c r="C50" s="245">
        <v>7671</v>
      </c>
      <c r="D50" s="238"/>
      <c r="E50" s="245">
        <v>2595</v>
      </c>
    </row>
    <row r="51" spans="1:5" s="146" customFormat="1" ht="15" customHeight="1">
      <c r="A51" s="152"/>
      <c r="B51" s="238"/>
      <c r="C51" s="250"/>
      <c r="D51" s="238"/>
      <c r="E51" s="250"/>
    </row>
    <row r="52" spans="1:5" ht="15" customHeight="1" thickBot="1">
      <c r="A52" s="153" t="s">
        <v>177</v>
      </c>
      <c r="B52" s="238">
        <v>24</v>
      </c>
      <c r="C52" s="251">
        <f>C50+C48</f>
        <v>3748</v>
      </c>
      <c r="D52" s="238"/>
      <c r="E52" s="251">
        <f>E50+E48</f>
        <v>4125</v>
      </c>
    </row>
    <row r="53" spans="1:5" ht="15" customHeight="1" thickTop="1">
      <c r="A53" s="153"/>
      <c r="B53" s="141"/>
      <c r="C53" s="155"/>
      <c r="D53" s="141"/>
      <c r="E53" s="155"/>
    </row>
    <row r="54" spans="1:5" ht="15" customHeight="1">
      <c r="A54" s="156" t="str">
        <f>'IS'!A43</f>
        <v>The notes on pages 5 to 85 are an integral part of the present financial statement.</v>
      </c>
      <c r="B54" s="141"/>
      <c r="C54" s="157"/>
      <c r="D54" s="141"/>
      <c r="E54" s="142"/>
    </row>
    <row r="55" spans="1:5" ht="15" customHeight="1">
      <c r="A55" s="156"/>
      <c r="B55" s="141"/>
      <c r="C55" s="141"/>
      <c r="D55" s="141"/>
      <c r="E55" s="142"/>
    </row>
    <row r="56" spans="1:4" ht="15" customHeight="1">
      <c r="A56" s="158" t="s">
        <v>10</v>
      </c>
      <c r="B56" s="159"/>
      <c r="C56" s="159"/>
      <c r="D56" s="159"/>
    </row>
    <row r="57" spans="1:4" ht="15">
      <c r="A57" s="161" t="s">
        <v>7</v>
      </c>
      <c r="B57" s="159"/>
      <c r="C57" s="159"/>
      <c r="D57" s="159"/>
    </row>
    <row r="58" spans="1:4" ht="15">
      <c r="A58" s="162"/>
      <c r="B58" s="159"/>
      <c r="C58" s="159"/>
      <c r="D58" s="159"/>
    </row>
    <row r="59" spans="1:4" ht="15">
      <c r="A59" s="158" t="s">
        <v>11</v>
      </c>
      <c r="B59" s="159"/>
      <c r="C59" s="159"/>
      <c r="D59" s="159"/>
    </row>
    <row r="60" spans="1:4" ht="15">
      <c r="A60" s="161" t="s">
        <v>12</v>
      </c>
      <c r="B60" s="159"/>
      <c r="C60" s="159"/>
      <c r="D60" s="159"/>
    </row>
    <row r="61" spans="1:4" ht="15">
      <c r="A61" s="162"/>
      <c r="B61" s="159"/>
      <c r="C61" s="159"/>
      <c r="D61" s="159"/>
    </row>
    <row r="62" spans="1:4" ht="15">
      <c r="A62" s="163" t="s">
        <v>52</v>
      </c>
      <c r="B62" s="159"/>
      <c r="C62" s="159"/>
      <c r="D62" s="159"/>
    </row>
    <row r="63" spans="1:4" ht="15">
      <c r="A63" s="164" t="s">
        <v>53</v>
      </c>
      <c r="B63" s="159"/>
      <c r="C63" s="159"/>
      <c r="D63" s="159"/>
    </row>
    <row r="64" spans="1:4" ht="15">
      <c r="A64" s="165"/>
      <c r="B64" s="159"/>
      <c r="C64" s="159"/>
      <c r="D64" s="159"/>
    </row>
    <row r="65" spans="1:5" ht="15">
      <c r="A65" s="166"/>
      <c r="B65" s="167"/>
      <c r="C65" s="167"/>
      <c r="D65" s="167"/>
      <c r="E65" s="168"/>
    </row>
    <row r="66" ht="15">
      <c r="A66" s="169"/>
    </row>
    <row r="67" ht="15">
      <c r="A67" s="171"/>
    </row>
    <row r="68" ht="15">
      <c r="A68" s="172"/>
    </row>
    <row r="69" ht="15">
      <c r="A69" s="173"/>
    </row>
    <row r="70" ht="15">
      <c r="A70" s="174"/>
    </row>
    <row r="71" ht="15">
      <c r="A71" s="173"/>
    </row>
    <row r="72" ht="15">
      <c r="A72" s="175"/>
    </row>
    <row r="73" ht="15">
      <c r="A73" s="175"/>
    </row>
  </sheetData>
  <sheetProtection/>
  <printOptions/>
  <pageMargins left="0.8267716535433072" right="0.5118110236220472" top="0.5118110236220472" bottom="0.5118110236220472" header="0.2362204724409449" footer="0.2362204724409449"/>
  <pageSetup blackAndWhite="1" firstPageNumber="3" useFirstPageNumber="1" horizontalDpi="300" verticalDpi="300" orientation="portrait" paperSize="9" scale="80" r:id="rId1"/>
  <headerFooter alignWithMargins="0">
    <oddFooter>&amp;R3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66"/>
  <sheetViews>
    <sheetView tabSelected="1" zoomScaleSheetLayoutView="100" workbookViewId="0" topLeftCell="A22">
      <selection activeCell="B10" sqref="B10"/>
    </sheetView>
  </sheetViews>
  <sheetFormatPr defaultColWidth="11.421875" defaultRowHeight="12.75"/>
  <cols>
    <col min="1" max="1" width="54.7109375" style="232" customWidth="1"/>
    <col min="2" max="2" width="12.8515625" style="4" bestFit="1" customWidth="1"/>
    <col min="3" max="3" width="12.28125" style="4" customWidth="1"/>
    <col min="4" max="4" width="0.2890625" style="4" customWidth="1"/>
    <col min="5" max="5" width="10.421875" style="4" customWidth="1"/>
    <col min="6" max="6" width="0.2890625" style="4" customWidth="1"/>
    <col min="7" max="7" width="15.28125" style="4" customWidth="1"/>
    <col min="8" max="8" width="0.2890625" style="4" customWidth="1"/>
    <col min="9" max="9" width="15.00390625" style="4" customWidth="1"/>
    <col min="10" max="10" width="0.2890625" style="4" customWidth="1"/>
    <col min="11" max="11" width="12.8515625" style="4" customWidth="1"/>
    <col min="12" max="12" width="0.2890625" style="4" customWidth="1"/>
    <col min="13" max="13" width="14.28125" style="4" customWidth="1"/>
    <col min="14" max="14" width="0.2890625" style="4" customWidth="1"/>
    <col min="15" max="15" width="14.421875" style="4" customWidth="1"/>
    <col min="16" max="16" width="0.42578125" style="4" customWidth="1"/>
    <col min="17" max="17" width="14.57421875" style="4" customWidth="1"/>
    <col min="18" max="16384" width="11.421875" style="4" customWidth="1"/>
  </cols>
  <sheetData>
    <row r="1" spans="1:17" ht="18" customHeight="1">
      <c r="A1" s="225" t="s">
        <v>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8" customHeight="1">
      <c r="A2" s="275" t="s">
        <v>179</v>
      </c>
      <c r="B2" s="275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</row>
    <row r="3" spans="1:17" ht="18" customHeight="1">
      <c r="A3" s="191" t="str">
        <f>'IS'!A3</f>
        <v>for the period ended 31 March 2014</v>
      </c>
      <c r="B3" s="10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</row>
    <row r="4" spans="1:17" ht="6.75" customHeight="1">
      <c r="A4" s="275"/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</row>
    <row r="5" spans="1:17" s="72" customFormat="1" ht="15">
      <c r="A5" s="278"/>
      <c r="B5" s="67"/>
      <c r="C5" s="277" t="s">
        <v>143</v>
      </c>
      <c r="D5" s="179"/>
      <c r="E5" s="272" t="s">
        <v>69</v>
      </c>
      <c r="F5" s="180"/>
      <c r="G5" s="272" t="s">
        <v>118</v>
      </c>
      <c r="H5" s="180"/>
      <c r="I5" s="272" t="s">
        <v>119</v>
      </c>
      <c r="J5" s="179"/>
      <c r="K5" s="272" t="s">
        <v>120</v>
      </c>
      <c r="L5" s="180"/>
      <c r="M5" s="272" t="s">
        <v>121</v>
      </c>
      <c r="N5" s="180"/>
      <c r="O5" s="272" t="s">
        <v>71</v>
      </c>
      <c r="P5" s="180"/>
      <c r="Q5" s="272" t="s">
        <v>122</v>
      </c>
    </row>
    <row r="6" spans="1:17" s="73" customFormat="1" ht="15">
      <c r="A6" s="279"/>
      <c r="B6" s="181" t="s">
        <v>87</v>
      </c>
      <c r="C6" s="277"/>
      <c r="D6" s="182"/>
      <c r="E6" s="273"/>
      <c r="F6" s="117"/>
      <c r="G6" s="273"/>
      <c r="H6" s="117"/>
      <c r="I6" s="273"/>
      <c r="J6" s="182"/>
      <c r="K6" s="273"/>
      <c r="L6" s="117"/>
      <c r="M6" s="273"/>
      <c r="N6" s="117"/>
      <c r="O6" s="273"/>
      <c r="P6" s="117"/>
      <c r="Q6" s="273"/>
    </row>
    <row r="7" spans="1:17" s="76" customFormat="1" ht="15">
      <c r="A7" s="226"/>
      <c r="B7" s="74"/>
      <c r="C7" s="75" t="s">
        <v>0</v>
      </c>
      <c r="D7" s="75"/>
      <c r="E7" s="75" t="s">
        <v>0</v>
      </c>
      <c r="F7" s="75"/>
      <c r="G7" s="75" t="s">
        <v>0</v>
      </c>
      <c r="H7" s="75"/>
      <c r="I7" s="75" t="s">
        <v>0</v>
      </c>
      <c r="J7" s="75"/>
      <c r="K7" s="75" t="s">
        <v>0</v>
      </c>
      <c r="L7" s="75"/>
      <c r="M7" s="75" t="s">
        <v>0</v>
      </c>
      <c r="N7" s="75"/>
      <c r="O7" s="75" t="s">
        <v>0</v>
      </c>
      <c r="P7" s="75"/>
      <c r="Q7" s="75" t="s">
        <v>0</v>
      </c>
    </row>
    <row r="8" spans="1:17" s="79" customFormat="1" ht="15">
      <c r="A8" s="196"/>
      <c r="B8" s="77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8"/>
      <c r="P8" s="75"/>
      <c r="Q8" s="75"/>
    </row>
    <row r="9" spans="1:17" s="83" customFormat="1" ht="15">
      <c r="A9" s="80" t="s">
        <v>181</v>
      </c>
      <c r="B9" s="183"/>
      <c r="C9" s="253">
        <v>132000</v>
      </c>
      <c r="D9" s="254"/>
      <c r="E9" s="253">
        <v>-12156</v>
      </c>
      <c r="F9" s="254"/>
      <c r="G9" s="253">
        <v>25934</v>
      </c>
      <c r="H9" s="254"/>
      <c r="I9" s="253">
        <v>25093</v>
      </c>
      <c r="J9" s="254"/>
      <c r="K9" s="253">
        <v>514</v>
      </c>
      <c r="L9" s="254"/>
      <c r="M9" s="253">
        <v>138387</v>
      </c>
      <c r="N9" s="254"/>
      <c r="O9" s="253">
        <v>41168</v>
      </c>
      <c r="P9" s="254"/>
      <c r="Q9" s="255">
        <v>350940</v>
      </c>
    </row>
    <row r="10" spans="1:17" s="83" customFormat="1" ht="15">
      <c r="A10" s="80"/>
      <c r="B10" s="5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5"/>
    </row>
    <row r="11" spans="1:17" s="83" customFormat="1" ht="15">
      <c r="A11" s="87" t="s">
        <v>153</v>
      </c>
      <c r="B11" s="5"/>
      <c r="C11" s="84">
        <v>0</v>
      </c>
      <c r="D11" s="84"/>
      <c r="E11" s="84">
        <v>0</v>
      </c>
      <c r="F11" s="84"/>
      <c r="G11" s="84">
        <v>0</v>
      </c>
      <c r="H11" s="84"/>
      <c r="I11" s="84">
        <v>0</v>
      </c>
      <c r="J11" s="84"/>
      <c r="K11" s="84">
        <v>0</v>
      </c>
      <c r="L11" s="84"/>
      <c r="M11" s="84">
        <v>0</v>
      </c>
      <c r="N11" s="84"/>
      <c r="O11" s="84">
        <v>-108</v>
      </c>
      <c r="P11" s="84"/>
      <c r="Q11" s="233">
        <f>SUM(C11:O11)</f>
        <v>-108</v>
      </c>
    </row>
    <row r="12" spans="1:17" s="83" customFormat="1" ht="15">
      <c r="A12" s="87"/>
      <c r="B12" s="5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5"/>
    </row>
    <row r="13" spans="1:17" s="83" customFormat="1" ht="15.75" thickBot="1">
      <c r="A13" s="80" t="s">
        <v>182</v>
      </c>
      <c r="B13" s="183">
        <v>25</v>
      </c>
      <c r="C13" s="256">
        <f>C9+C11</f>
        <v>132000</v>
      </c>
      <c r="D13" s="81"/>
      <c r="E13" s="256">
        <f>E9+E11</f>
        <v>-12156</v>
      </c>
      <c r="F13" s="82"/>
      <c r="G13" s="256">
        <f>G9+G11</f>
        <v>25934</v>
      </c>
      <c r="H13" s="81"/>
      <c r="I13" s="256">
        <f>I9+I11</f>
        <v>25093</v>
      </c>
      <c r="J13" s="89"/>
      <c r="K13" s="256">
        <f>K9+K11</f>
        <v>514</v>
      </c>
      <c r="L13" s="81"/>
      <c r="M13" s="256">
        <f>M9+M11</f>
        <v>138387</v>
      </c>
      <c r="N13" s="81"/>
      <c r="O13" s="256">
        <f>O9+O11</f>
        <v>41060</v>
      </c>
      <c r="P13" s="81"/>
      <c r="Q13" s="256">
        <f>Q9+Q11</f>
        <v>350832</v>
      </c>
    </row>
    <row r="14" spans="1:17" s="83" customFormat="1" ht="15.75" thickTop="1">
      <c r="A14" s="80"/>
      <c r="B14" s="5"/>
      <c r="C14" s="199"/>
      <c r="D14" s="199"/>
      <c r="E14" s="69"/>
      <c r="F14" s="68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90"/>
    </row>
    <row r="15" spans="1:17" s="83" customFormat="1" ht="15">
      <c r="A15" s="57" t="s">
        <v>134</v>
      </c>
      <c r="B15" s="57"/>
      <c r="C15" s="199"/>
      <c r="D15" s="199"/>
      <c r="E15" s="69"/>
      <c r="F15" s="68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90"/>
    </row>
    <row r="16" spans="1:17" s="83" customFormat="1" ht="15">
      <c r="A16" s="86" t="s">
        <v>69</v>
      </c>
      <c r="B16" s="5"/>
      <c r="C16" s="84">
        <v>0</v>
      </c>
      <c r="D16" s="84"/>
      <c r="E16" s="84">
        <v>-5949</v>
      </c>
      <c r="F16" s="84"/>
      <c r="G16" s="84">
        <v>0</v>
      </c>
      <c r="H16" s="84"/>
      <c r="I16" s="84">
        <v>0</v>
      </c>
      <c r="J16" s="84"/>
      <c r="K16" s="84">
        <v>0</v>
      </c>
      <c r="L16" s="84"/>
      <c r="M16" s="84">
        <v>0</v>
      </c>
      <c r="N16" s="84"/>
      <c r="O16" s="84">
        <v>0</v>
      </c>
      <c r="P16" s="84"/>
      <c r="Q16" s="84">
        <f>SUM(C16:P16)</f>
        <v>-5949</v>
      </c>
    </row>
    <row r="17" spans="1:17" s="83" customFormat="1" ht="15">
      <c r="A17" s="87" t="s">
        <v>115</v>
      </c>
      <c r="B17" s="5"/>
      <c r="C17" s="257">
        <v>0</v>
      </c>
      <c r="D17" s="84"/>
      <c r="E17" s="257">
        <v>0</v>
      </c>
      <c r="F17" s="84">
        <v>-5949</v>
      </c>
      <c r="G17" s="257">
        <f>G18</f>
        <v>4117</v>
      </c>
      <c r="H17" s="84">
        <v>-5949</v>
      </c>
      <c r="I17" s="257">
        <v>0</v>
      </c>
      <c r="J17" s="84">
        <v>-5949</v>
      </c>
      <c r="K17" s="257">
        <v>0</v>
      </c>
      <c r="L17" s="84">
        <v>-5949</v>
      </c>
      <c r="M17" s="257">
        <f>M18</f>
        <v>28121</v>
      </c>
      <c r="N17" s="84">
        <v>-5949</v>
      </c>
      <c r="O17" s="257">
        <f>O18+O19</f>
        <v>-41168</v>
      </c>
      <c r="P17" s="84"/>
      <c r="Q17" s="257">
        <f>G17+M17+O17</f>
        <v>-8930</v>
      </c>
    </row>
    <row r="18" spans="1:17" s="83" customFormat="1" ht="15">
      <c r="A18" s="227" t="s">
        <v>116</v>
      </c>
      <c r="B18" s="88"/>
      <c r="C18" s="234">
        <v>0</v>
      </c>
      <c r="D18" s="234"/>
      <c r="E18" s="234">
        <v>0</v>
      </c>
      <c r="F18" s="234"/>
      <c r="G18" s="234">
        <v>4117</v>
      </c>
      <c r="H18" s="234"/>
      <c r="I18" s="234">
        <v>0</v>
      </c>
      <c r="J18" s="234"/>
      <c r="K18" s="234">
        <v>0</v>
      </c>
      <c r="L18" s="234"/>
      <c r="M18" s="234">
        <v>28121</v>
      </c>
      <c r="N18" s="234"/>
      <c r="O18" s="234">
        <f>-G18-M18</f>
        <v>-32238</v>
      </c>
      <c r="P18" s="234"/>
      <c r="Q18" s="84">
        <f>SUM(C18:P18)</f>
        <v>0</v>
      </c>
    </row>
    <row r="19" spans="1:17" s="83" customFormat="1" ht="15">
      <c r="A19" s="227" t="s">
        <v>124</v>
      </c>
      <c r="B19" s="88"/>
      <c r="C19" s="234">
        <v>0</v>
      </c>
      <c r="D19" s="234"/>
      <c r="E19" s="234">
        <v>0</v>
      </c>
      <c r="F19" s="234"/>
      <c r="G19" s="234">
        <v>0</v>
      </c>
      <c r="H19" s="234"/>
      <c r="I19" s="234">
        <v>0</v>
      </c>
      <c r="J19" s="234"/>
      <c r="K19" s="234">
        <v>0</v>
      </c>
      <c r="L19" s="234"/>
      <c r="M19" s="234">
        <v>0</v>
      </c>
      <c r="N19" s="234"/>
      <c r="O19" s="234">
        <v>-8930</v>
      </c>
      <c r="P19" s="234"/>
      <c r="Q19" s="234">
        <f>SUM(C19:P19)</f>
        <v>-8930</v>
      </c>
    </row>
    <row r="20" spans="1:17" s="83" customFormat="1" ht="15">
      <c r="A20" s="227"/>
      <c r="B20" s="5"/>
      <c r="C20" s="84"/>
      <c r="D20" s="84"/>
      <c r="E20" s="84"/>
      <c r="F20" s="84">
        <v>-5949</v>
      </c>
      <c r="G20" s="84"/>
      <c r="H20" s="84">
        <v>-5949</v>
      </c>
      <c r="I20" s="84"/>
      <c r="J20" s="84">
        <v>-5949</v>
      </c>
      <c r="K20" s="84"/>
      <c r="L20" s="84"/>
      <c r="M20" s="84"/>
      <c r="N20" s="84"/>
      <c r="O20" s="84"/>
      <c r="P20" s="84"/>
      <c r="Q20" s="84"/>
    </row>
    <row r="21" spans="1:17" s="83" customFormat="1" ht="15">
      <c r="A21" s="252" t="s">
        <v>156</v>
      </c>
      <c r="B21" s="5"/>
      <c r="C21" s="258">
        <f>+C22+C23</f>
        <v>0</v>
      </c>
      <c r="D21" s="254"/>
      <c r="E21" s="258">
        <f>+E22+E23</f>
        <v>0</v>
      </c>
      <c r="F21" s="254"/>
      <c r="G21" s="258">
        <f>+G22+G23</f>
        <v>0</v>
      </c>
      <c r="H21" s="254"/>
      <c r="I21" s="258">
        <f>+I22+I23</f>
        <v>-318</v>
      </c>
      <c r="J21" s="254"/>
      <c r="K21" s="258">
        <f>+K22+K23</f>
        <v>470</v>
      </c>
      <c r="L21" s="254"/>
      <c r="M21" s="258">
        <v>0</v>
      </c>
      <c r="N21" s="254"/>
      <c r="O21" s="258">
        <f>+O22+O23</f>
        <v>33581</v>
      </c>
      <c r="P21" s="254"/>
      <c r="Q21" s="258">
        <f>SUM(C21:P21)</f>
        <v>33733</v>
      </c>
    </row>
    <row r="22" spans="1:17" s="83" customFormat="1" ht="15">
      <c r="A22" s="227" t="s">
        <v>154</v>
      </c>
      <c r="B22" s="5"/>
      <c r="C22" s="234">
        <v>0</v>
      </c>
      <c r="D22" s="234"/>
      <c r="E22" s="234">
        <v>0</v>
      </c>
      <c r="F22" s="234"/>
      <c r="G22" s="234">
        <v>0</v>
      </c>
      <c r="H22" s="234"/>
      <c r="I22" s="234">
        <v>0</v>
      </c>
      <c r="J22" s="234"/>
      <c r="K22" s="234">
        <v>0</v>
      </c>
      <c r="L22" s="234"/>
      <c r="M22" s="234">
        <v>0</v>
      </c>
      <c r="N22" s="234"/>
      <c r="O22" s="234">
        <v>33661</v>
      </c>
      <c r="P22" s="234"/>
      <c r="Q22" s="234">
        <f>SUM(C22:P22)</f>
        <v>33661</v>
      </c>
    </row>
    <row r="23" spans="1:17" s="83" customFormat="1" ht="15">
      <c r="A23" s="227" t="s">
        <v>155</v>
      </c>
      <c r="B23" s="5"/>
      <c r="C23" s="234">
        <v>0</v>
      </c>
      <c r="D23" s="234"/>
      <c r="E23" s="234">
        <v>0</v>
      </c>
      <c r="F23" s="234"/>
      <c r="G23" s="234">
        <v>0</v>
      </c>
      <c r="H23" s="234"/>
      <c r="I23" s="234">
        <v>-318</v>
      </c>
      <c r="J23" s="234"/>
      <c r="K23" s="234">
        <v>470</v>
      </c>
      <c r="L23" s="234"/>
      <c r="M23" s="234">
        <v>0</v>
      </c>
      <c r="N23" s="234"/>
      <c r="O23" s="234">
        <v>-80</v>
      </c>
      <c r="P23" s="234"/>
      <c r="Q23" s="234">
        <f>SUM(C23:P23)</f>
        <v>72</v>
      </c>
    </row>
    <row r="24" spans="1:17" s="83" customFormat="1" ht="15">
      <c r="A24" s="228"/>
      <c r="B24" s="5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</row>
    <row r="25" spans="1:17" s="83" customFormat="1" ht="15">
      <c r="A25" s="228" t="s">
        <v>117</v>
      </c>
      <c r="B25" s="5"/>
      <c r="C25" s="84">
        <v>0</v>
      </c>
      <c r="D25" s="84"/>
      <c r="E25" s="84">
        <v>0</v>
      </c>
      <c r="F25" s="84"/>
      <c r="G25" s="84">
        <v>0</v>
      </c>
      <c r="H25" s="84"/>
      <c r="I25" s="84">
        <f>-365-1018</f>
        <v>-1383</v>
      </c>
      <c r="J25" s="84"/>
      <c r="K25" s="84">
        <v>0</v>
      </c>
      <c r="L25" s="84"/>
      <c r="M25" s="84">
        <v>0</v>
      </c>
      <c r="N25" s="84"/>
      <c r="O25" s="84">
        <f>-I25</f>
        <v>1383</v>
      </c>
      <c r="P25" s="84"/>
      <c r="Q25" s="84">
        <f>I25+O25</f>
        <v>0</v>
      </c>
    </row>
    <row r="26" spans="1:17" s="83" customFormat="1" ht="15">
      <c r="A26" s="228"/>
      <c r="B26" s="5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</row>
    <row r="27" spans="1:17" s="83" customFormat="1" ht="15.75" thickBot="1">
      <c r="A27" s="80" t="s">
        <v>157</v>
      </c>
      <c r="B27" s="183">
        <v>25</v>
      </c>
      <c r="C27" s="235">
        <f>+C13+C16+C17+C21+C25</f>
        <v>132000</v>
      </c>
      <c r="D27" s="199"/>
      <c r="E27" s="235">
        <f>+E13+E16+E17+E21+E25</f>
        <v>-18105</v>
      </c>
      <c r="F27" s="68"/>
      <c r="G27" s="235">
        <f>+G13+G16+G17+G21+G25</f>
        <v>30051</v>
      </c>
      <c r="H27" s="236"/>
      <c r="I27" s="235">
        <f>+I13+I16+I17+I21+I25</f>
        <v>23392</v>
      </c>
      <c r="J27" s="236"/>
      <c r="K27" s="235">
        <f>+K13+K16+K17+K21+K25</f>
        <v>984</v>
      </c>
      <c r="L27" s="236"/>
      <c r="M27" s="235">
        <f>+M13+M16+M17+M21+M25</f>
        <v>166508</v>
      </c>
      <c r="N27" s="236"/>
      <c r="O27" s="235">
        <f>+O13+O16+O17+O21+O25</f>
        <v>34856</v>
      </c>
      <c r="P27" s="236"/>
      <c r="Q27" s="235">
        <f>+Q13+Q16+Q17+Q21+Q25</f>
        <v>369686</v>
      </c>
    </row>
    <row r="28" spans="1:17" s="83" customFormat="1" ht="15.75" thickTop="1">
      <c r="A28" s="80"/>
      <c r="B28" s="183"/>
      <c r="C28" s="199"/>
      <c r="D28" s="199"/>
      <c r="E28" s="69"/>
      <c r="F28" s="68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90"/>
    </row>
    <row r="29" spans="1:17" s="83" customFormat="1" ht="15">
      <c r="A29" s="274" t="s">
        <v>183</v>
      </c>
      <c r="B29" s="274"/>
      <c r="C29" s="199"/>
      <c r="D29" s="199"/>
      <c r="E29" s="69"/>
      <c r="F29" s="68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90"/>
    </row>
    <row r="30" spans="1:17" s="83" customFormat="1" ht="15">
      <c r="A30" s="86" t="s">
        <v>69</v>
      </c>
      <c r="B30" s="5"/>
      <c r="C30" s="84">
        <v>0</v>
      </c>
      <c r="D30" s="199"/>
      <c r="E30" s="91">
        <v>-385</v>
      </c>
      <c r="F30" s="68"/>
      <c r="G30" s="84">
        <v>0</v>
      </c>
      <c r="H30" s="65"/>
      <c r="I30" s="84">
        <v>0</v>
      </c>
      <c r="J30" s="65"/>
      <c r="K30" s="84">
        <v>0</v>
      </c>
      <c r="L30" s="65"/>
      <c r="M30" s="84">
        <v>0</v>
      </c>
      <c r="N30" s="65"/>
      <c r="O30" s="84">
        <v>0</v>
      </c>
      <c r="P30" s="65"/>
      <c r="Q30" s="84">
        <f>SUM(C30:P30)</f>
        <v>-385</v>
      </c>
    </row>
    <row r="31" spans="1:17" s="83" customFormat="1" ht="15">
      <c r="A31" s="86" t="s">
        <v>184</v>
      </c>
      <c r="B31" s="5"/>
      <c r="C31" s="84"/>
      <c r="D31" s="199"/>
      <c r="E31" s="259">
        <v>1774</v>
      </c>
      <c r="F31" s="68"/>
      <c r="G31" s="84"/>
      <c r="H31" s="65"/>
      <c r="I31" s="84"/>
      <c r="J31" s="65"/>
      <c r="K31" s="84"/>
      <c r="L31" s="65"/>
      <c r="M31" s="84"/>
      <c r="N31" s="65"/>
      <c r="O31" s="84">
        <v>481</v>
      </c>
      <c r="P31" s="65"/>
      <c r="Q31" s="84">
        <f>SUM(C31:P31)</f>
        <v>2255</v>
      </c>
    </row>
    <row r="32" spans="1:17" s="83" customFormat="1" ht="15">
      <c r="A32" s="87" t="s">
        <v>115</v>
      </c>
      <c r="B32" s="5"/>
      <c r="C32" s="260"/>
      <c r="D32" s="199"/>
      <c r="E32" s="261"/>
      <c r="F32" s="68"/>
      <c r="G32" s="262"/>
      <c r="H32" s="65"/>
      <c r="I32" s="262"/>
      <c r="J32" s="65"/>
      <c r="K32" s="262"/>
      <c r="L32" s="65"/>
      <c r="M32" s="262"/>
      <c r="N32" s="65"/>
      <c r="O32" s="262"/>
      <c r="P32" s="65"/>
      <c r="Q32" s="257">
        <f>SUM(C32:P32)</f>
        <v>0</v>
      </c>
    </row>
    <row r="33" spans="1:17" s="83" customFormat="1" ht="15">
      <c r="A33" s="227" t="s">
        <v>116</v>
      </c>
      <c r="B33" s="88"/>
      <c r="C33" s="84">
        <v>0</v>
      </c>
      <c r="D33" s="199"/>
      <c r="E33" s="84">
        <v>0</v>
      </c>
      <c r="F33" s="68"/>
      <c r="G33" s="84">
        <v>0</v>
      </c>
      <c r="H33" s="65"/>
      <c r="I33" s="84">
        <v>0</v>
      </c>
      <c r="J33" s="65"/>
      <c r="K33" s="84">
        <v>0</v>
      </c>
      <c r="L33" s="65"/>
      <c r="M33" s="84">
        <v>0</v>
      </c>
      <c r="N33" s="65"/>
      <c r="O33" s="84">
        <v>0</v>
      </c>
      <c r="P33" s="65"/>
      <c r="Q33" s="84">
        <v>0</v>
      </c>
    </row>
    <row r="34" spans="1:17" s="83" customFormat="1" ht="15">
      <c r="A34" s="227" t="s">
        <v>124</v>
      </c>
      <c r="B34" s="88"/>
      <c r="C34" s="84">
        <v>0</v>
      </c>
      <c r="D34" s="199"/>
      <c r="E34" s="84">
        <v>0</v>
      </c>
      <c r="F34" s="68"/>
      <c r="G34" s="84">
        <v>0</v>
      </c>
      <c r="H34" s="65"/>
      <c r="I34" s="84">
        <v>0</v>
      </c>
      <c r="J34" s="65"/>
      <c r="K34" s="84">
        <v>0</v>
      </c>
      <c r="L34" s="65"/>
      <c r="M34" s="84">
        <v>0</v>
      </c>
      <c r="N34" s="65"/>
      <c r="O34" s="84">
        <v>0</v>
      </c>
      <c r="P34" s="65"/>
      <c r="Q34" s="84">
        <v>0</v>
      </c>
    </row>
    <row r="35" spans="1:17" s="83" customFormat="1" ht="15">
      <c r="A35" s="227"/>
      <c r="B35" s="5"/>
      <c r="C35" s="199"/>
      <c r="D35" s="199"/>
      <c r="E35" s="69"/>
      <c r="F35" s="68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90"/>
    </row>
    <row r="36" spans="1:17" s="83" customFormat="1" ht="15">
      <c r="A36" s="252" t="s">
        <v>156</v>
      </c>
      <c r="B36" s="5"/>
      <c r="C36" s="260"/>
      <c r="D36" s="199"/>
      <c r="E36" s="261"/>
      <c r="F36" s="68"/>
      <c r="G36" s="262"/>
      <c r="H36" s="65"/>
      <c r="I36" s="262"/>
      <c r="J36" s="65"/>
      <c r="K36" s="263">
        <f>K38</f>
        <v>131</v>
      </c>
      <c r="L36" s="65"/>
      <c r="M36" s="262"/>
      <c r="N36" s="65"/>
      <c r="O36" s="263">
        <f>O37</f>
        <v>10104</v>
      </c>
      <c r="P36" s="65"/>
      <c r="Q36" s="84">
        <f>SUM(C36:P36)</f>
        <v>10235</v>
      </c>
    </row>
    <row r="37" spans="1:17" s="83" customFormat="1" ht="15">
      <c r="A37" s="227" t="s">
        <v>154</v>
      </c>
      <c r="B37" s="5"/>
      <c r="C37" s="84">
        <v>0</v>
      </c>
      <c r="D37" s="199"/>
      <c r="E37" s="84">
        <v>0</v>
      </c>
      <c r="F37" s="68"/>
      <c r="G37" s="84">
        <v>0</v>
      </c>
      <c r="H37" s="65"/>
      <c r="I37" s="84">
        <v>0</v>
      </c>
      <c r="J37" s="65"/>
      <c r="K37" s="84">
        <v>0</v>
      </c>
      <c r="L37" s="65"/>
      <c r="M37" s="84">
        <v>0</v>
      </c>
      <c r="N37" s="65"/>
      <c r="O37" s="234">
        <f>'[1]IS'!D26</f>
        <v>10104</v>
      </c>
      <c r="P37" s="65"/>
      <c r="Q37" s="84">
        <v>0</v>
      </c>
    </row>
    <row r="38" spans="1:17" s="83" customFormat="1" ht="15">
      <c r="A38" s="227" t="s">
        <v>155</v>
      </c>
      <c r="B38" s="5"/>
      <c r="C38" s="84">
        <v>0</v>
      </c>
      <c r="D38" s="199"/>
      <c r="E38" s="84">
        <v>0</v>
      </c>
      <c r="F38" s="68"/>
      <c r="G38" s="84">
        <v>0</v>
      </c>
      <c r="H38" s="65"/>
      <c r="I38" s="84">
        <v>0</v>
      </c>
      <c r="J38" s="65"/>
      <c r="K38" s="234">
        <f>'[1]IS'!D36</f>
        <v>131</v>
      </c>
      <c r="L38" s="65"/>
      <c r="M38" s="84">
        <v>0</v>
      </c>
      <c r="N38" s="65"/>
      <c r="O38" s="84">
        <v>0</v>
      </c>
      <c r="P38" s="65"/>
      <c r="Q38" s="84">
        <v>0</v>
      </c>
    </row>
    <row r="39" spans="1:17" s="83" customFormat="1" ht="15">
      <c r="A39" s="228"/>
      <c r="B39" s="5"/>
      <c r="C39" s="199"/>
      <c r="D39" s="199"/>
      <c r="E39" s="199"/>
      <c r="F39" s="68"/>
      <c r="G39" s="199"/>
      <c r="H39" s="65"/>
      <c r="I39" s="199"/>
      <c r="J39" s="65"/>
      <c r="K39" s="199"/>
      <c r="L39" s="65"/>
      <c r="M39" s="199"/>
      <c r="N39" s="65"/>
      <c r="O39" s="199"/>
      <c r="P39" s="65"/>
      <c r="Q39" s="199"/>
    </row>
    <row r="40" spans="1:17" s="65" customFormat="1" ht="15">
      <c r="A40" s="228" t="s">
        <v>117</v>
      </c>
      <c r="B40" s="5"/>
      <c r="C40" s="84">
        <v>0</v>
      </c>
      <c r="D40" s="199"/>
      <c r="E40" s="84">
        <v>0</v>
      </c>
      <c r="F40" s="68"/>
      <c r="G40" s="84">
        <v>0</v>
      </c>
      <c r="I40" s="84">
        <v>0</v>
      </c>
      <c r="K40" s="84">
        <v>0</v>
      </c>
      <c r="M40" s="84">
        <v>0</v>
      </c>
      <c r="O40" s="84">
        <v>0</v>
      </c>
      <c r="Q40" s="84">
        <v>0</v>
      </c>
    </row>
    <row r="41" spans="1:17" s="65" customFormat="1" ht="15">
      <c r="A41" s="228"/>
      <c r="B41" s="5"/>
      <c r="C41" s="199"/>
      <c r="D41" s="199"/>
      <c r="E41" s="69"/>
      <c r="F41" s="68"/>
      <c r="Q41" s="90"/>
    </row>
    <row r="42" spans="1:17" s="65" customFormat="1" ht="15.75" thickBot="1">
      <c r="A42" s="80" t="s">
        <v>163</v>
      </c>
      <c r="B42" s="183">
        <v>25</v>
      </c>
      <c r="C42" s="235">
        <f>+C27+C30+C32+C36+C40</f>
        <v>132000</v>
      </c>
      <c r="D42" s="199"/>
      <c r="E42" s="235">
        <f>+E27+E30+E31+E32+E36+E40</f>
        <v>-16716</v>
      </c>
      <c r="F42" s="68"/>
      <c r="G42" s="235">
        <f>+G27+G30+G32+G36+G40</f>
        <v>30051</v>
      </c>
      <c r="I42" s="235">
        <f>+I27+I30+I32+I36+I40</f>
        <v>23392</v>
      </c>
      <c r="K42" s="235">
        <f>+K27+K30+K32+K36+K40</f>
        <v>1115</v>
      </c>
      <c r="L42" s="236"/>
      <c r="M42" s="235">
        <f>+M27+M30+M32+M36+M40</f>
        <v>166508</v>
      </c>
      <c r="N42" s="236"/>
      <c r="O42" s="235">
        <f>+O27+O30+O31+O32+O36+O40</f>
        <v>45441</v>
      </c>
      <c r="Q42" s="235">
        <f>+Q27+Q30+Q31+Q32+Q36+Q40</f>
        <v>381791</v>
      </c>
    </row>
    <row r="43" spans="1:17" s="65" customFormat="1" ht="15.75" thickTop="1">
      <c r="A43" s="80"/>
      <c r="B43" s="183"/>
      <c r="C43" s="81"/>
      <c r="D43" s="81"/>
      <c r="E43" s="81"/>
      <c r="F43" s="82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</row>
    <row r="44" spans="1:17" s="65" customFormat="1" ht="15">
      <c r="A44" s="196"/>
      <c r="B44" s="69"/>
      <c r="C44" s="69"/>
      <c r="D44" s="69"/>
      <c r="E44" s="69"/>
      <c r="F44" s="68"/>
      <c r="Q44" s="90"/>
    </row>
    <row r="45" spans="1:17" s="65" customFormat="1" ht="15">
      <c r="A45" s="80"/>
      <c r="B45" s="183"/>
      <c r="C45" s="81"/>
      <c r="D45" s="81"/>
      <c r="E45" s="81"/>
      <c r="F45" s="82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</row>
    <row r="46" spans="1:2" s="5" customFormat="1" ht="30">
      <c r="A46" s="195" t="str">
        <f>'IS'!A43</f>
        <v>The notes on pages 5 to 85 are an integral part of the present financial statement.</v>
      </c>
      <c r="B46" s="184"/>
    </row>
    <row r="47" spans="1:2" s="5" customFormat="1" ht="15">
      <c r="A47" s="195"/>
      <c r="B47" s="184"/>
    </row>
    <row r="48" spans="1:2" ht="15">
      <c r="A48" s="7" t="s">
        <v>10</v>
      </c>
      <c r="B48" s="185"/>
    </row>
    <row r="49" spans="1:2" ht="15">
      <c r="A49" s="34" t="s">
        <v>7</v>
      </c>
      <c r="B49" s="185"/>
    </row>
    <row r="50" spans="1:2" ht="15">
      <c r="A50" s="196"/>
      <c r="B50" s="185"/>
    </row>
    <row r="51" spans="1:2" ht="15">
      <c r="A51" s="7" t="s">
        <v>11</v>
      </c>
      <c r="B51" s="185"/>
    </row>
    <row r="52" spans="1:2" ht="15">
      <c r="A52" s="34" t="s">
        <v>12</v>
      </c>
      <c r="B52" s="185"/>
    </row>
    <row r="53" spans="1:2" ht="15">
      <c r="A53" s="196"/>
      <c r="B53" s="185"/>
    </row>
    <row r="54" spans="1:2" ht="15">
      <c r="A54" s="197" t="s">
        <v>52</v>
      </c>
      <c r="B54" s="184"/>
    </row>
    <row r="55" spans="1:2" ht="15">
      <c r="A55" s="198" t="s">
        <v>53</v>
      </c>
      <c r="B55" s="20"/>
    </row>
    <row r="56" spans="1:2" ht="15">
      <c r="A56" s="229"/>
      <c r="B56" s="3"/>
    </row>
    <row r="57" spans="1:2" ht="15">
      <c r="A57" s="230"/>
      <c r="B57" s="2"/>
    </row>
    <row r="66" spans="1:2" ht="15">
      <c r="A66" s="231"/>
      <c r="B66" s="21"/>
    </row>
  </sheetData>
  <sheetProtection/>
  <mergeCells count="12">
    <mergeCell ref="O5:O6"/>
    <mergeCell ref="A5:A6"/>
    <mergeCell ref="G5:G6"/>
    <mergeCell ref="I5:I6"/>
    <mergeCell ref="K5:K6"/>
    <mergeCell ref="A29:B29"/>
    <mergeCell ref="A2:Q2"/>
    <mergeCell ref="A4:Q4"/>
    <mergeCell ref="Q5:Q6"/>
    <mergeCell ref="C5:C6"/>
    <mergeCell ref="E5:E6"/>
    <mergeCell ref="M5:M6"/>
  </mergeCells>
  <printOptions/>
  <pageMargins left="0.5905511811023623" right="0.15748031496062992" top="0.3937007874015748" bottom="0.3937007874015748" header="0.5511811023622047" footer="0.5118110236220472"/>
  <pageSetup blackAndWhite="1" firstPageNumber="4" useFirstPageNumber="1" horizontalDpi="300" verticalDpi="300" orientation="landscape" paperSize="9" scale="75" r:id="rId1"/>
  <headerFooter alignWithMargins="0"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Alex</cp:lastModifiedBy>
  <cp:lastPrinted>2014-04-29T11:34:24Z</cp:lastPrinted>
  <dcterms:created xsi:type="dcterms:W3CDTF">2003-02-07T14:36:34Z</dcterms:created>
  <dcterms:modified xsi:type="dcterms:W3CDTF">2014-04-29T11:37:53Z</dcterms:modified>
  <cp:category/>
  <cp:version/>
  <cp:contentType/>
  <cp:contentStatus/>
</cp:coreProperties>
</file>